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f15654\Box Sync\L Cloud\TFAH\Tobacco P\"/>
    </mc:Choice>
  </mc:AlternateContent>
  <bookViews>
    <workbookView xWindow="14310" yWindow="-105" windowWidth="28995" windowHeight="15795" activeTab="1"/>
  </bookViews>
  <sheets>
    <sheet name="Statistical Data" sheetId="1" r:id="rId1"/>
    <sheet name="Standard Data" sheetId="2" r:id="rId2"/>
  </sheets>
  <calcPr calcId="162913"/>
</workbook>
</file>

<file path=xl/calcChain.xml><?xml version="1.0" encoding="utf-8"?>
<calcChain xmlns="http://schemas.openxmlformats.org/spreadsheetml/2006/main">
  <c r="AQ52" i="2" l="1"/>
  <c r="AN52" i="2"/>
  <c r="AK52" i="2"/>
  <c r="AH52" i="2"/>
  <c r="V52" i="2"/>
  <c r="S52" i="2"/>
  <c r="P52" i="2"/>
  <c r="G52" i="2"/>
  <c r="AQ51" i="2"/>
  <c r="AN51" i="2"/>
  <c r="AK51" i="2"/>
  <c r="AH51" i="2"/>
  <c r="V51" i="2"/>
  <c r="S51" i="2"/>
  <c r="P51" i="2"/>
  <c r="G51" i="2"/>
  <c r="AQ50" i="2"/>
  <c r="AN50" i="2"/>
  <c r="AK50" i="2"/>
  <c r="AH50" i="2"/>
  <c r="AE50" i="2"/>
  <c r="AB50" i="2"/>
  <c r="V50" i="2"/>
  <c r="S50" i="2"/>
  <c r="P50" i="2"/>
  <c r="G50" i="2"/>
  <c r="AQ49" i="2"/>
  <c r="AN49" i="2"/>
  <c r="AK49" i="2"/>
  <c r="AH49" i="2"/>
  <c r="V49" i="2"/>
  <c r="S49" i="2"/>
  <c r="P49" i="2"/>
  <c r="G49" i="2"/>
  <c r="AQ48" i="2"/>
  <c r="AN48" i="2"/>
  <c r="AK48" i="2"/>
  <c r="AH48" i="2"/>
  <c r="V48" i="2"/>
  <c r="S48" i="2"/>
  <c r="P48" i="2"/>
  <c r="G48" i="2"/>
  <c r="AQ47" i="2"/>
  <c r="AN47" i="2"/>
  <c r="AK47" i="2"/>
  <c r="AH47" i="2"/>
  <c r="AE47" i="2"/>
  <c r="AB47" i="2"/>
  <c r="V47" i="2"/>
  <c r="S47" i="2"/>
  <c r="P47" i="2"/>
  <c r="G47" i="2"/>
  <c r="AQ46" i="2"/>
  <c r="AN46" i="2"/>
  <c r="AK46" i="2"/>
  <c r="AH46" i="2"/>
  <c r="V46" i="2"/>
  <c r="S46" i="2"/>
  <c r="P46" i="2"/>
  <c r="G46" i="2"/>
  <c r="AQ45" i="2"/>
  <c r="AN45" i="2"/>
  <c r="AK45" i="2"/>
  <c r="AH45" i="2"/>
  <c r="V45" i="2"/>
  <c r="S45" i="2"/>
  <c r="P45" i="2"/>
  <c r="G45" i="2"/>
  <c r="AQ44" i="2"/>
  <c r="AN44" i="2"/>
  <c r="AK44" i="2"/>
  <c r="AH44" i="2"/>
  <c r="V44" i="2"/>
  <c r="S44" i="2"/>
  <c r="P44" i="2"/>
  <c r="G44" i="2"/>
  <c r="AQ43" i="2"/>
  <c r="AN43" i="2"/>
  <c r="AK43" i="2"/>
  <c r="AH43" i="2"/>
  <c r="V43" i="2"/>
  <c r="S43" i="2"/>
  <c r="P43" i="2"/>
  <c r="G43" i="2"/>
  <c r="AQ42" i="2"/>
  <c r="AN42" i="2"/>
  <c r="AK42" i="2"/>
  <c r="AH42" i="2"/>
  <c r="V42" i="2"/>
  <c r="S42" i="2"/>
  <c r="P42" i="2"/>
  <c r="G42" i="2"/>
  <c r="AQ41" i="2"/>
  <c r="AN41" i="2"/>
  <c r="AK41" i="2"/>
  <c r="AH41" i="2"/>
  <c r="V41" i="2"/>
  <c r="S41" i="2"/>
  <c r="P41" i="2"/>
  <c r="G41" i="2"/>
  <c r="AQ40" i="2"/>
  <c r="AN40" i="2"/>
  <c r="AK40" i="2"/>
  <c r="AH40" i="2"/>
  <c r="AE40" i="2"/>
  <c r="AB40" i="2"/>
  <c r="V40" i="2"/>
  <c r="S40" i="2"/>
  <c r="P40" i="2"/>
  <c r="G40" i="2"/>
  <c r="AQ39" i="2"/>
  <c r="AN39" i="2"/>
  <c r="AK39" i="2"/>
  <c r="AH39" i="2"/>
  <c r="V39" i="2"/>
  <c r="S39" i="2"/>
  <c r="P39" i="2"/>
  <c r="G39" i="2"/>
  <c r="AQ38" i="2"/>
  <c r="AN38" i="2"/>
  <c r="AK38" i="2"/>
  <c r="AH38" i="2"/>
  <c r="V38" i="2"/>
  <c r="S38" i="2"/>
  <c r="P38" i="2"/>
  <c r="G38" i="2"/>
  <c r="AQ37" i="2"/>
  <c r="AN37" i="2"/>
  <c r="AK37" i="2"/>
  <c r="AH37" i="2"/>
  <c r="AE37" i="2"/>
  <c r="AB37" i="2"/>
  <c r="V37" i="2"/>
  <c r="S37" i="2"/>
  <c r="P37" i="2"/>
  <c r="G37" i="2"/>
  <c r="AQ36" i="2"/>
  <c r="AN36" i="2"/>
  <c r="AK36" i="2"/>
  <c r="AH36" i="2"/>
  <c r="V36" i="2"/>
  <c r="S36" i="2"/>
  <c r="P36" i="2"/>
  <c r="G36" i="2"/>
  <c r="AQ35" i="2"/>
  <c r="AN35" i="2"/>
  <c r="AK35" i="2"/>
  <c r="AH35" i="2"/>
  <c r="AE35" i="2"/>
  <c r="AB35" i="2"/>
  <c r="V35" i="2"/>
  <c r="S35" i="2"/>
  <c r="P35" i="2"/>
  <c r="G35" i="2"/>
  <c r="AQ34" i="2"/>
  <c r="AN34" i="2"/>
  <c r="AK34" i="2"/>
  <c r="AH34" i="2"/>
  <c r="V34" i="2"/>
  <c r="S34" i="2"/>
  <c r="P34" i="2"/>
  <c r="G34" i="2"/>
  <c r="AQ33" i="2"/>
  <c r="AN33" i="2"/>
  <c r="AK33" i="2"/>
  <c r="AH33" i="2"/>
  <c r="AE33" i="2"/>
  <c r="AB33" i="2"/>
  <c r="V33" i="2"/>
  <c r="S33" i="2"/>
  <c r="P33" i="2"/>
  <c r="G33" i="2"/>
  <c r="AQ32" i="2"/>
  <c r="AN32" i="2"/>
  <c r="AK32" i="2"/>
  <c r="AH32" i="2"/>
  <c r="AE32" i="2"/>
  <c r="AB32" i="2"/>
  <c r="V32" i="2"/>
  <c r="S32" i="2"/>
  <c r="P32" i="2"/>
  <c r="G32" i="2"/>
  <c r="AQ31" i="2"/>
  <c r="AN31" i="2"/>
  <c r="AK31" i="2"/>
  <c r="AH31" i="2"/>
  <c r="V31" i="2"/>
  <c r="S31" i="2"/>
  <c r="P31" i="2"/>
  <c r="G31" i="2"/>
  <c r="AQ30" i="2"/>
  <c r="AN30" i="2"/>
  <c r="AK30" i="2"/>
  <c r="AH30" i="2"/>
  <c r="AE30" i="2"/>
  <c r="AB30" i="2"/>
  <c r="V30" i="2"/>
  <c r="S30" i="2"/>
  <c r="P30" i="2"/>
  <c r="G30" i="2"/>
  <c r="AQ29" i="2"/>
  <c r="AN29" i="2"/>
  <c r="AK29" i="2"/>
  <c r="AH29" i="2"/>
  <c r="V29" i="2"/>
  <c r="S29" i="2"/>
  <c r="P29" i="2"/>
  <c r="G29" i="2"/>
  <c r="AQ28" i="2"/>
  <c r="AN28" i="2"/>
  <c r="AK28" i="2"/>
  <c r="AH28" i="2"/>
  <c r="V28" i="2"/>
  <c r="S28" i="2"/>
  <c r="P28" i="2"/>
  <c r="G28" i="2"/>
  <c r="AQ27" i="2"/>
  <c r="AN27" i="2"/>
  <c r="AK27" i="2"/>
  <c r="AH27" i="2"/>
  <c r="V27" i="2"/>
  <c r="S27" i="2"/>
  <c r="P27" i="2"/>
  <c r="G27" i="2"/>
  <c r="AQ26" i="2"/>
  <c r="AN26" i="2"/>
  <c r="AK26" i="2"/>
  <c r="AH26" i="2"/>
  <c r="V26" i="2"/>
  <c r="S26" i="2"/>
  <c r="P26" i="2"/>
  <c r="G26" i="2"/>
  <c r="AQ25" i="2"/>
  <c r="AN25" i="2"/>
  <c r="AK25" i="2"/>
  <c r="AH25" i="2"/>
  <c r="AE25" i="2"/>
  <c r="AB25" i="2"/>
  <c r="V25" i="2"/>
  <c r="S25" i="2"/>
  <c r="P25" i="2"/>
  <c r="G25" i="2"/>
  <c r="AQ24" i="2"/>
  <c r="AN24" i="2"/>
  <c r="AK24" i="2"/>
  <c r="AH24" i="2"/>
  <c r="V24" i="2"/>
  <c r="S24" i="2"/>
  <c r="P24" i="2"/>
  <c r="G24" i="2"/>
  <c r="AQ23" i="2"/>
  <c r="AN23" i="2"/>
  <c r="AK23" i="2"/>
  <c r="AH23" i="2"/>
  <c r="V23" i="2"/>
  <c r="S23" i="2"/>
  <c r="P23" i="2"/>
  <c r="G23" i="2"/>
  <c r="AQ22" i="2"/>
  <c r="AN22" i="2"/>
  <c r="AK22" i="2"/>
  <c r="AH22" i="2"/>
  <c r="V22" i="2"/>
  <c r="S22" i="2"/>
  <c r="P22" i="2"/>
  <c r="G22" i="2"/>
  <c r="AQ21" i="2"/>
  <c r="AN21" i="2"/>
  <c r="AK21" i="2"/>
  <c r="AH21" i="2"/>
  <c r="V21" i="2"/>
  <c r="S21" i="2"/>
  <c r="P21" i="2"/>
  <c r="G21" i="2"/>
  <c r="AQ20" i="2"/>
  <c r="AN20" i="2"/>
  <c r="AK20" i="2"/>
  <c r="AH20" i="2"/>
  <c r="AE20" i="2"/>
  <c r="AB20" i="2"/>
  <c r="V20" i="2"/>
  <c r="S20" i="2"/>
  <c r="P20" i="2"/>
  <c r="G20" i="2"/>
  <c r="AQ19" i="2"/>
  <c r="AN19" i="2"/>
  <c r="AK19" i="2"/>
  <c r="AH19" i="2"/>
  <c r="V19" i="2"/>
  <c r="S19" i="2"/>
  <c r="P19" i="2"/>
  <c r="G19" i="2"/>
  <c r="AQ18" i="2"/>
  <c r="AN18" i="2"/>
  <c r="AK18" i="2"/>
  <c r="AH18" i="2"/>
  <c r="AE18" i="2"/>
  <c r="AB18" i="2"/>
  <c r="V18" i="2"/>
  <c r="S18" i="2"/>
  <c r="P18" i="2"/>
  <c r="G18" i="2"/>
  <c r="AQ17" i="2"/>
  <c r="AN17" i="2"/>
  <c r="AK17" i="2"/>
  <c r="AH17" i="2"/>
  <c r="V17" i="2"/>
  <c r="S17" i="2"/>
  <c r="P17" i="2"/>
  <c r="G17" i="2"/>
  <c r="AQ16" i="2"/>
  <c r="AN16" i="2"/>
  <c r="AK16" i="2"/>
  <c r="AH16" i="2"/>
  <c r="V16" i="2"/>
  <c r="S16" i="2"/>
  <c r="P16" i="2"/>
  <c r="G16" i="2"/>
  <c r="AQ15" i="2"/>
  <c r="AN15" i="2"/>
  <c r="AK15" i="2"/>
  <c r="AH15" i="2"/>
  <c r="AE15" i="2"/>
  <c r="AB15" i="2"/>
  <c r="V15" i="2"/>
  <c r="S15" i="2"/>
  <c r="P15" i="2"/>
  <c r="G15" i="2"/>
  <c r="AQ14" i="2"/>
  <c r="AN14" i="2"/>
  <c r="AK14" i="2"/>
  <c r="AH14" i="2"/>
  <c r="V14" i="2"/>
  <c r="S14" i="2"/>
  <c r="P14" i="2"/>
  <c r="G14" i="2"/>
  <c r="AQ13" i="2"/>
  <c r="AN13" i="2"/>
  <c r="AK13" i="2"/>
  <c r="AH13" i="2"/>
  <c r="V13" i="2"/>
  <c r="S13" i="2"/>
  <c r="P13" i="2"/>
  <c r="G13" i="2"/>
  <c r="AQ12" i="2"/>
  <c r="AN12" i="2"/>
  <c r="AK12" i="2"/>
  <c r="AH12" i="2"/>
  <c r="V12" i="2"/>
  <c r="S12" i="2"/>
  <c r="P12" i="2"/>
  <c r="G12" i="2"/>
  <c r="AQ11" i="2"/>
  <c r="AN11" i="2"/>
  <c r="AK11" i="2"/>
  <c r="AH11" i="2"/>
  <c r="V11" i="2"/>
  <c r="S11" i="2"/>
  <c r="P11" i="2"/>
  <c r="G11" i="2"/>
  <c r="AQ10" i="2"/>
  <c r="AN10" i="2"/>
  <c r="AK10" i="2"/>
  <c r="AH10" i="2"/>
  <c r="AE10" i="2"/>
  <c r="AB10" i="2"/>
  <c r="V10" i="2"/>
  <c r="S10" i="2"/>
  <c r="P10" i="2"/>
  <c r="G10" i="2"/>
  <c r="AQ9" i="2"/>
  <c r="AN9" i="2"/>
  <c r="AK9" i="2"/>
  <c r="AH9" i="2"/>
  <c r="AE9" i="2"/>
  <c r="AB9" i="2"/>
  <c r="V9" i="2"/>
  <c r="S9" i="2"/>
  <c r="P9" i="2"/>
  <c r="G9" i="2"/>
  <c r="AQ8" i="2"/>
  <c r="AN8" i="2"/>
  <c r="AK8" i="2"/>
  <c r="AH8" i="2"/>
  <c r="V8" i="2"/>
  <c r="S8" i="2"/>
  <c r="P8" i="2"/>
  <c r="G8" i="2"/>
  <c r="AQ7" i="2"/>
  <c r="AN7" i="2"/>
  <c r="AK7" i="2"/>
  <c r="AH7" i="2"/>
  <c r="V7" i="2"/>
  <c r="S7" i="2"/>
  <c r="P7" i="2"/>
  <c r="G7" i="2"/>
  <c r="AQ6" i="2"/>
  <c r="AN6" i="2"/>
  <c r="AK6" i="2"/>
  <c r="AH6" i="2"/>
  <c r="AE6" i="2"/>
  <c r="AB6" i="2"/>
  <c r="V6" i="2"/>
  <c r="S6" i="2"/>
  <c r="P6" i="2"/>
  <c r="G6" i="2"/>
  <c r="AQ5" i="2"/>
  <c r="AN5" i="2"/>
  <c r="AK5" i="2"/>
  <c r="AH5" i="2"/>
  <c r="V5" i="2"/>
  <c r="S5" i="2"/>
  <c r="P5" i="2"/>
  <c r="G5" i="2"/>
  <c r="AQ4" i="2"/>
  <c r="AN4" i="2"/>
  <c r="AK4" i="2"/>
  <c r="AH4" i="2"/>
  <c r="V4" i="2"/>
  <c r="S4" i="2"/>
  <c r="P4" i="2"/>
  <c r="G4" i="2"/>
  <c r="AQ3" i="2"/>
  <c r="AN3" i="2"/>
  <c r="AK3" i="2"/>
  <c r="AH3" i="2"/>
  <c r="V3" i="2"/>
  <c r="S3" i="2"/>
  <c r="P3" i="2"/>
  <c r="G3" i="2"/>
  <c r="AQ2" i="2"/>
  <c r="AN2" i="2"/>
  <c r="AK2" i="2"/>
  <c r="AH2" i="2"/>
  <c r="V2" i="2"/>
  <c r="S2" i="2"/>
  <c r="P2" i="2"/>
  <c r="G2" i="2"/>
</calcChain>
</file>

<file path=xl/sharedStrings.xml><?xml version="1.0" encoding="utf-8"?>
<sst xmlns="http://schemas.openxmlformats.org/spreadsheetml/2006/main" count="804" uniqueCount="487">
  <si>
    <t>Effective Date</t>
  </si>
  <si>
    <t>Valid Through Date</t>
  </si>
  <si>
    <t>cigarette tax</t>
  </si>
  <si>
    <t>cigarette tax typeSpecific excise tax</t>
  </si>
  <si>
    <t>cigarette tax type_Additional state sales tax</t>
  </si>
  <si>
    <t>cigarette tax type_Use tax</t>
  </si>
  <si>
    <t>cig_tax_consumer</t>
  </si>
  <si>
    <t>cigarette tax calculate</t>
  </si>
  <si>
    <t>cigarette tax total</t>
  </si>
  <si>
    <t>cigarette tax fundGeneral fund</t>
  </si>
  <si>
    <t>cigarette tax fund_Education fund</t>
  </si>
  <si>
    <t>cigarette tax fundHealth fund</t>
  </si>
  <si>
    <t>cigarette tax fund_Cancer fund</t>
  </si>
  <si>
    <t>cigarette tax fund_Tobacco specific fund</t>
  </si>
  <si>
    <t>cigarette tax fund_Administrative costs</t>
  </si>
  <si>
    <t>cigarette tax fundLocal jurisdictions in the state receive tax revenue</t>
  </si>
  <si>
    <t>cigarette tax fund_Tax revenue stream is not specified in the law</t>
  </si>
  <si>
    <t>other tobacco productsSmoking tobacco</t>
  </si>
  <si>
    <t>other tobacco products_Cavendish tobacco</t>
  </si>
  <si>
    <t>other tobacco productsCigarette papers</t>
  </si>
  <si>
    <t>other tobacco productsCigars</t>
  </si>
  <si>
    <t>other tobacco productsLittle cigars</t>
  </si>
  <si>
    <t>other tobacco productsCigar wraps</t>
  </si>
  <si>
    <t>other tobacco productsFiltered cigars</t>
  </si>
  <si>
    <t>other tobacco products_Premium cigars</t>
  </si>
  <si>
    <t>other tobacco productsChewing tobacco</t>
  </si>
  <si>
    <t>other tobacco productsSnuff</t>
  </si>
  <si>
    <t>other tobacco products_Moist snuff</t>
  </si>
  <si>
    <t>other tobacco products_Snus</t>
  </si>
  <si>
    <t>other tobacco products_E-cigarettes</t>
  </si>
  <si>
    <t>other tobacco products_E-cigarette liquid</t>
  </si>
  <si>
    <t>other tobacco products_All other tobacco products taxed at same rate</t>
  </si>
  <si>
    <t>Tax_ElectronicCigarettes</t>
  </si>
  <si>
    <t>toba_taxtyp1_Tax is levied by wholesale on the electronic cigarette</t>
  </si>
  <si>
    <t>toba_taxtyp1_Tax is applied per milliliter on electronic cigarette liquid</t>
  </si>
  <si>
    <t>toba_cigare</t>
  </si>
  <si>
    <t>preemptionYes, cigarettes</t>
  </si>
  <si>
    <t>preemptionYes, non-cigarette tobacco products</t>
  </si>
  <si>
    <t>preemption_No</t>
  </si>
  <si>
    <t>toba_producminprice_Yes, cigarettes</t>
  </si>
  <si>
    <t>toba_producminprice_Yes, non-cigarette tobacco products</t>
  </si>
  <si>
    <t>toba_producminpriceNo</t>
  </si>
  <si>
    <t>toba_costless_Yes, cigarettes</t>
  </si>
  <si>
    <t>toba_costless_Yes, non-cigarette tobacco products</t>
  </si>
  <si>
    <t>toba_costlessNo</t>
  </si>
  <si>
    <t>toba_combo_Yes, cigarettes</t>
  </si>
  <si>
    <t>toba_combo_Yes, non-cigarette tobacco products</t>
  </si>
  <si>
    <t>toba_comboNo</t>
  </si>
  <si>
    <t>Alabama</t>
  </si>
  <si>
    <t>.</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</si>
  <si>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</si>
  <si>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</si>
  <si>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</si>
  <si>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</si>
  <si>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</si>
  <si>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</si>
  <si>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</si>
  <si>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</si>
  <si>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</si>
  <si>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</si>
  <si>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</si>
  <si>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</si>
  <si>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</si>
  <si>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</si>
  <si>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</si>
  <si>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</si>
  <si>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</si>
  <si>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</si>
  <si>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</si>
  <si>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</si>
  <si>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</si>
  <si>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</si>
  <si>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</si>
  <si>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</si>
  <si>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</si>
  <si>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</si>
  <si>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</si>
  <si>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</si>
  <si>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</si>
  <si>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</si>
  <si>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</si>
  <si>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</si>
  <si>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</si>
  <si>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</si>
  <si>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</si>
  <si>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</si>
  <si>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</si>
  <si>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</si>
  <si>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</si>
  <si>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</si>
  <si>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</si>
  <si>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</si>
  <si>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</si>
  <si>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</si>
  <si>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</si>
  <si>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</si>
  <si>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</si>
  <si>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</si>
  <si>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</si>
  <si>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</si>
  <si>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Jurisdictions</t>
  </si>
  <si>
    <t>_citation_cigarette tax</t>
  </si>
  <si>
    <t>_caution_cigarette tax</t>
  </si>
  <si>
    <t>cigarette tax type</t>
  </si>
  <si>
    <t>_citation_cigarette tax type</t>
  </si>
  <si>
    <t>_caution_cigarette tax type</t>
  </si>
  <si>
    <t>_citation_cig_tax_consumer</t>
  </si>
  <si>
    <t>_caution_cig_tax_consumer</t>
  </si>
  <si>
    <t>_citation_cigarette tax calculate</t>
  </si>
  <si>
    <t>_caution_cigarette tax calculate</t>
  </si>
  <si>
    <t>_citation_cigarette tax total</t>
  </si>
  <si>
    <t>_caution_cigarette tax total</t>
  </si>
  <si>
    <t>cigarette tax fund</t>
  </si>
  <si>
    <t>_citation_cigarette tax fund</t>
  </si>
  <si>
    <t>_caution_cigarette tax fund</t>
  </si>
  <si>
    <t>other tobacco products</t>
  </si>
  <si>
    <t>_citation_other tobacco products</t>
  </si>
  <si>
    <t>_caution_other tobacco products</t>
  </si>
  <si>
    <t>_citation_Tax_ElectronicCigarettes</t>
  </si>
  <si>
    <t>_caution_Tax_ElectronicCigarettes</t>
  </si>
  <si>
    <t>toba_taxtyp1</t>
  </si>
  <si>
    <t>_citation_toba_taxtyp1</t>
  </si>
  <si>
    <t>_caution_toba_taxtyp1</t>
  </si>
  <si>
    <t>_citation_toba_cigare</t>
  </si>
  <si>
    <t>_caution_toba_cigare</t>
  </si>
  <si>
    <t>preemption</t>
  </si>
  <si>
    <t>_citation_preemption</t>
  </si>
  <si>
    <t>_caution_preemption</t>
  </si>
  <si>
    <t>toba_producminprice</t>
  </si>
  <si>
    <t>_citation_toba_producminprice</t>
  </si>
  <si>
    <t>_caution_toba_producminprice</t>
  </si>
  <si>
    <t>toba_costless</t>
  </si>
  <si>
    <t>_citation_toba_costless</t>
  </si>
  <si>
    <t>_caution_toba_costless</t>
  </si>
  <si>
    <t>toba_combo</t>
  </si>
  <si>
    <t>_citation_toba_combo</t>
  </si>
  <si>
    <t>_caution_toba_combo</t>
  </si>
  <si>
    <t>Tax Rates and Product - Ala. Code§ 40-25-2 ( Full Title: Ala. Code§ 40-25-2. Generally)</t>
  </si>
  <si>
    <t>Subject of Tax - Ala. Code§ 40-25-2 ( Full Title: Ala. Code§ 40-25-2. Generally)</t>
  </si>
  <si>
    <t>General Welfare Distribution - Ala. Code §40-25-23 ( Full Title: Ala. Code §40-25-23. Distribution of revenue.), Bond Maturation and Mental Health Distribution - Ala. Code §40-25-23 ( Full Title: Ala. Code §40-25-23. Distribution of revenue.), Mental Health Fund - Ala. Code §40-25-23 ( Full Title: Ala. Code §40-25-23. Distribution of revenue.), State Park Fund - Ala. Code §40-25-23 ( Full Title: Ala. Code §40-25-23. Distribution of revenue.), General Fund - Ala. Code §40-25-23 ( Full Title: Ala. Code §40-25-23. Distribution of revenue.), Local Stamp Administrative Expenses - Ala. Code §40-25-23 ( Full Title: Ala. Code §40-25-23. Distribution of revenue.), Medicaid - Ala. Code §40-25-23 ( Full Title: Ala. Code §40-25-23. Distribution of revenue.)</t>
  </si>
  <si>
    <t>Cigar Wrapper Tax - Ala. Code § 40-25-2.1 ( Full Title: Ala. Code § 40-25-2.1. Tax on cigar wrappers.), Tax Rates and Product - Ala. Code§ 40-25-2 ( Full Title: Ala. Code§ 40-25-2. Generally), papers - Ala. Code§40-25 ( Full Title: Ala. Code§40-25A-2. Tax levied; amount.)</t>
  </si>
  <si>
    <t>Preemption - Ala. Code§ 40-25-2 ( Full Title: Ala. Code§ 40-25-2. Generally), Municipality Restriction - Ala. Code §40-23-2.1 ( Full Title: Ala. Code §40-23-2.1. Relationship to use tax.), County Restriction - Ala. Code §40-23-2.1 ( Full Title: Ala. Code §40-23-2.1. Relationship to use tax.)</t>
  </si>
  <si>
    <t>However, "an act of the Legislature or an ordinance or resolution by a taxing authority passed or enacted on or before May 18, 2004, imposing a local tax and/or license fee shall remain operative, but no additional local tax and/or license fee may thereafter be levied on the sale of cigarettes and/or other tobacco products." Ala. Code§ 40-25-2 (f).</t>
  </si>
  <si>
    <t>Cigarette Tax Imposed - Alaska Stat. § 43.50.090 ( Full Title: Alaska Stat. § 43.50.090. Tax imposed.)</t>
  </si>
  <si>
    <t>Cigarette Tax Imposed - Alaska Stat. § 43.50.090 ( Full Title: Alaska Stat. § 43.50.090. Tax imposed.), Additional Cigarette Tax - Alaska Stat. § 43.50.190 ( Full Title: Alaska Stat. § 43.50.190. Additional tax levy on cigarettes.), Nonparticipating manufacturer Cigarette Tax - Alaska Stat. § 43.50.200 ( Full Title: Alaska Stat. § 43.50.200. Nonparticipating manufacturer equity excise tax.)</t>
  </si>
  <si>
    <t>Nonparticipating manufacturer Cigarette Tax - Alaska Stat. § 43.50.200 ( Full Title: Alaska Stat. § 43.50.200. Nonparticipating manufacturer equity excise tax.), Additional Cigarette Tax - Alaska Stat. § 43.50.190 ( Full Title: Alaska Stat. § 43.50.190. Additional tax levy on cigarettes.), Cigarette Tax Imposed - Alaska Stat. § 43.50.090 ( Full Title: Alaska Stat. § 43.50.090. Tax imposed.)</t>
  </si>
  <si>
    <t>Recipient Manufacturer Cig Tax - Alaska Stat. § 43.50.200 ( Full Title: Alaska Stat. § 43.50.200. Nonparticipating manufacturer equity excise tax.), Cigarette Tax School Fund - Alaska Stat. § 43.50.140 ( Full Title: Alaska Stat. § 43.50.140. Disposition of proceeds.), Cigarette Tax General Fund - Alaska Stat. § 43.50.190 ( Full Title: Alaska Stat. § 43.50.190. Additional tax levy on cigarettes.), Tobacco Use Educ. &amp; Cessation Fund - Alaska Stat. § 43.50.190 ( Full Title: Alaska Stat. § 43.50.190. Additional tax levy on cigarettes.)</t>
  </si>
  <si>
    <t>Tobacco Excise Tax - Alaska Stat. § 43.50.300 ( Full Title: Alaska Stat. § 43.50.300. Excise tax levied.), Tobacco Product Definition - Alaska Stat. § 43.50.390 ( Full Title: Alaska Stat. § 43.50.390. Definitions)</t>
  </si>
  <si>
    <t>Minimum Price Wholesale - Alaska Stat. § 43.50.810 ( Full Title: Alaska Stat. § 43.50.810. Minimum prices for cigarette sales.), Minimum Price Retail - Alaska Stat. § 43.50.810 ( Full Title: Alaska Stat. § 43.50.810. Minimum prices for cigarette sales.)</t>
  </si>
  <si>
    <t>Prohibition on Below Min. Cost Sale - Alaska Stat. § 43.50.710 ( Full Title: Alaska Stat. § 43.50.710.Sale at less than minimum price; rebate in price.)</t>
  </si>
  <si>
    <t>Combination Sales - Alaska Stat. § 43.50.720 ( Full Title: Alaska Stat. § 43.50.720. Sale at less than minimum price; sale with gift or concession.)</t>
  </si>
  <si>
    <t>Imposition of Tax - Ariz. Rev. Stat. § 42-3051 ( Full Title: Ariz. Rev. Stat. § 42-3051. Levy of tax)</t>
  </si>
  <si>
    <t>Cigarette Tax - Ariz. Rev. Stat. § 42-3052 ( Full Title: Ariz. Rev. Stat. § 42-3052. Classifications of luxuries; rates of tax), Cigarette Tax - 42-3251 ( Full Title: 42-3251. Levy and collection of tobacco tax), Cigarette Tax - 42-3251.02 ( Full Title: 42-3251.02. Levy and collection of tobacco tax for smoke-free Arizona fund), Cigarette TAx - 42-3371 ( Full Title: 42-3371. Levy and collection of tax on cigarettes, cigars and other forms of tobacco)</t>
  </si>
  <si>
    <t>Subject to the Tax - 42-3303 ( Full Title: 42-3303. Tax on the consumer; precollection and remission by distributor)</t>
  </si>
  <si>
    <t>Cigarette Tax - Ariz. Rev. Stat. § 42-3052 ( Full Title: Ariz. Rev. Stat. § 42-3052. Classifications of luxuries; rates of tax), Cigarette Tax - 42-3251 ( Full Title: 42-3251. Levy and collection of tobacco tax), Cigarette Tax (Multiplication) - 42-3251.01 ( Full Title: 42-3251.01. Levy and collection of tobacco tax), Cigarette Tax - 42-3251.02 ( Full Title: 42-3251.02. Levy and collection of tobacco tax for smoke-free Arizona fund), Cigarette Tax (Indian reservation) - 42-3302 ( Full Title: 42-3302. Levy; rates; disposition of revenues), Cigarette TAx - 42-3371 ( Full Title: 42-3371. Levy and collection of tax on cigarettes, cigars and other forms of tobacco)</t>
  </si>
  <si>
    <t>General Fund - Ariz. Rev. Stat. § 42-3102 ( Full Title: Ariz. Rev. Stat. § 42-3102. Distribution to state general fund), State School Aid - 42-3103 ( Full Title: 42-3103. Monies allocated for state school aid), Drug Treatment &amp; Educ. Fund - 42-3106 ( Full Title: 42-3106. Monies allocated to the drug treatment and education fund; state department of corrections revolving fund), General Fund - 42-3106 ( Full Title: 42-3106. Monies allocated to the drug treatment and education fund; state department of corrections revolving fund), Smoke-Free Arizona Fund - 42-3251.02 ( Full Title: 42-3251.02. Levy and collection of tobacco tax for smoke-free Arizona fund), Tobacco Products Tax Fund - 42-3251.01 ( Full Title: 42-3251.01. Levy and collection of tobacco tax), Tobacco Tax &amp; Health Care Fund - 42-3252 ( Full Title: 42-3252. Disposition of monies), Tobacco Tax &amp; Health Care Fund/Tobacco Products Tax Fund - 42-3302 ( Full Title: 42-3302. Levy; rates; disposition of revenues), Early Childhood Development &amp; Educ. Fund - 42-3372 ( Full Title: 42-3372. Disposition of monies)</t>
  </si>
  <si>
    <t>Tobacco Products Taxed - Ariz. Rev. Stat. § 42-3052 ( Full Title: Ariz. Rev. Stat. § 42-3052. Classifications of luxuries; rates of tax), Tobacco Products Taxed - 42-3371 ( Full Title: 42-3371. Levy and collection of tax on cigarettes, cigars and other forms of tobacco)</t>
  </si>
  <si>
    <t>Preemption - 42-3307 ( Full Title: 42-3307. Preemption by state), Preemption - Ariz. Rev. Stat. § 42-3002 ( Full Title: Ariz. Rev. Stat. § 42-3002. Preemption by state of luxury taxation)</t>
  </si>
  <si>
    <t>Cigarette Tax Rate - Ark. Code Ann. § 26-57-208 ( Full Title: Ark. Code Ann. § 26-57-208. Levy of tax -- Rates of tax), Cigarette Tax Rate - Ark. Code Ann. § 26-57-803 ( Full Title: Ark. Code Ann. § 26-57-803. Additional tax -- Applicability), Cigarette Tax Rate - Ark. Code Ann. § 26-57-802 ( Full Title: Ark. Code Ann. § 26-57-802. Additional tax -- Applicability -- Reporting and remitting), Cigarette Tax Rate - Ark. Code Ann. § 26-57-804 ( Full Title: Ark. Code Ann. § 26-57-804. Additional tax of twelve dollars and fifty cents on cigarettes), Cigarette Tax Rate - Ark. Code Ann. § 26-57-806 ( Full Title: Ark. Code Ann. § 26-57-806. Additional tax of twenty-eight dollars on cigarettes), Cigarette Tax Rate - Ark. Code Ann. § 26-57-1101 ( Full Title: Ark. Code Ann. § 26-57-1101. Additional tax -- Cigarettes)</t>
  </si>
  <si>
    <t>Aging and Adult Services Fund (for Meals on Wheel)s &amp; General Revenue Fund - Ark. Code Ann. § 26-57-802 ( Full Title: Ark. Code Ann. § 26-57-802. Additional tax -- Applicability -- Reporting and remitting), General Revenue Fund - Ark. Code Ann. § 26-57-804 ( Full Title: Ark. Code Ann. § 26-57-804. Additional tax of twelve dollars and fifty cents on cigarettes), General Revenue Fund - Ark. Code Ann. § 26-57-806 ( Full Title: Ark. Code Ann. § 26-57-806. Additional tax of twenty-eight dollars on cigarettes), Arkansas Medical Center Fund - Ark. Code Ann. § 26-57-1103 ( Full Title: Ark. Code Ann. § 26-57-1103. Deposit of general revenues), Breast Cancer Control Fund - Ark. Code Ann. § 26-57-1103 ( Full Title: Ark. Code Ann. § 26-57-1103. Deposit of general revenues), Breast Cancer Research Fund - Ark. Code Ann. § 26-57-1103 ( Full Title: Ark. Code Ann. § 26-57-1103. Deposit of general revenues), Misc. Agencies Fund for the Arkansas Prostate Cancer Foundation - Ark. Code Ann. § 26-57-1103 ( Full Title: Ark. Code Ann. § 26-57-1103. Deposit of general revenues), Aging and Adult Services Fund (for Meals on Wheels Program) - Ark. Code Ann. § 26-57-1103 ( Full Title: Ark. Code Ann. § 26-57-1103. Deposit of general revenues), Breast Cancer Research Fund - Ark. Code Ann. § 26-57-1106 ( Full Title: Ark. Code Ann. § 26-57-1106. Distribution of funds for breast cancer research and control -- Allocation of moneys), Breast Cancer Control Fund - Ark. Code Ann. § 26-57-1106 ( Full Title: Ark. Code Ann. § 26-57-1106. Distribution of funds for breast cancer research and control -- Allocation of moneys)</t>
  </si>
  <si>
    <t>Tobacco Products Definition - Ark. Code Ann. § 26-57-203 ( Full Title: Ark. Code Ann. § 26-57-203. Definitions), Tobacco Tax Rate - Ark. Code Ann. § 26-57-208 ( Full Title: Ark. Code Ann. § 26-57-208. Levy of tax -- Rates of tax), Cigarette Paper Tax Imposition and Rate - Ark. Code Ann. § 26-57-801 ( Full Title: Ark. Code Ann. § 26-57-801. Excise tax), Tobacco Tax Rate - Ark. Code Ann. § 26-57-803 ( Full Title: Ark. Code Ann. § 26-57-803. Additional tax -- Applicability), Tobacco Tax Rate - Ark. Code Ann. § 26-57-805 ( Full Title: Ark. Code Ann. § 26-57-805. Additional tax of seven percent on tobacco products other than cigarettes), Tobacco Tax Rate - Ark. Code Ann. § 26-57-807 ( Full Title: Ark. Code Ann. § 26-57-807. Additional tax of thirty-six percent on tobacco products other than cigarettes), Cigarette Paper Tax Rate - Ark. Code Ann. § 26-57-808 ( Full Title: Ark. Code Ann. § 26-57-808. Additional tax on cigarette paper -- Distribution of revenues), Tobacco Tax Rate - Ark. Code Ann. § 26-57-1102 ( Full Title: Ark. Code Ann. § 26-57-1102. Additional tax -- Tobacco products other than cigarettes)</t>
  </si>
  <si>
    <t>Preemption of more restrictive measure county/municipal - Ark. Code Ann. § 26-57-259 ( Full Title: Ark. Code Ann. § 26-57-259. Nonpreemption), Preemption Grandfather clause - Ark. Code Ann. § 26-57-259 ( Full Title: Ark. Code Ann. § 26-57-259. Nonpreemption), Preemption - 26-73-103 ( Full Title: 26-73-103. Levy of new taxes permitted -- Exceptions), Preemption for Vapor Products &amp; E-Liquid - Ark. Code Ann. § 26-57-267 ( Full Title: Ark. Code Ann. § 26-57-267. Preemption for vapor products, alternative nicotine products, and e-liquid products)</t>
  </si>
  <si>
    <t>Local governments are totally preempted from taxing tobacco products, including cigarettes, but laws enacted prior to July 24, 2019 are grandfathered in. Ark. Code Ann. § 26-57-259.</t>
  </si>
  <si>
    <t>Cost to the Wholesaler Definition - Ark. Code Ann. § 4-75-702 ( Full Title: Ark. Code Ann. § 4-75-702. Definitions), Cost to the Retailer Definition - Ark. Code Ann. § 4-75-702 ( Full Title: Ark. Code Ann. § 4-75-702. Definitions)</t>
  </si>
  <si>
    <t>Prohibition on sales at less than cost - Ark. Code Ann. § 4-75-708 ( Full Title: Ark. Code Ann. § 4-75-708. Sales at less than cost, rebates, concessions, etc. -- Penalty)</t>
  </si>
  <si>
    <t>Prohibition on two-for-one sales - Ark. Code Ann. § 4-75-709 ( Full Title: Ark. Code Ann. § 4-75-709. Combination sales)</t>
  </si>
  <si>
    <t>Cigarette Tax Rate - Cal Rev &amp; Tax Code §... ( Full Title: Cal Rev &amp; Tax Code § 30101. Payment by distributor; Rate), Cigarette Tax Rate - Cal Rev &amp; Tax Code §... ( Full Title: Cal Rev &amp; Tax Code § 30123. Imposition of tax on distributors; What wholesale cost does not include), Cigarette Tax Rate - Cal Rev &amp; Tax Code § 30130.51 ( Full Title: Cal Rev &amp; Tax Code § 30130.51. California Healthcare, Research and Prevention Tobacco Tax Act of 2016 Cigarette Distribution Tax), Cigarette Tax Rate - Cal Rev &amp; Tax Code § 30131.2 ( Full Title: Cal Rev &amp; Tax Code § 30131.2. Amount of surtax; Additional tax; What wholesale cost does not include)</t>
  </si>
  <si>
    <t>Cigarette Tax Rate - Cal Rev &amp; Tax Code § 30131.2 ( Full Title: Cal Rev &amp; Tax Code § 30131.2. Amount of surtax; Additional tax; What wholesale cost does not include), Cigarette Tax Rate - Cal Rev &amp; Tax Code §... ( Full Title: Cal Rev &amp; Tax Code § 30101. Payment by distributor; Rate), Cigarette Tax Rate - Cal Rev &amp; Tax Code §... ( Full Title: Cal Rev &amp; Tax Code § 30123. Imposition of tax on distributors; What wholesale cost does not include), Cigarette Tax Rate - Cal Rev &amp; Tax Code § 30130.51 ( Full Title: Cal Rev &amp; Tax Code § 30130.51. California Healthcare, Research and Prevention Tobacco Tax Act of 2016 Cigarette Distribution Tax)</t>
  </si>
  <si>
    <t>Consumer Liability for Previously Untaxed Cigarettes - Cal Rev &amp; Tax Code §... ( Full Title: Cal Rev &amp; Tax Code § 30107. Payment by user or consumer)</t>
  </si>
  <si>
    <t>Cigarette Tax Rate - Cal Rev &amp; Tax Code §... ( Full Title: Cal Rev &amp; Tax Code § 30123. Imposition of tax on distributors; What wholesale cost does not include), Cigarette Tax Rate - Cal Rev &amp; Tax Code § 30130.51 ( Full Title: Cal Rev &amp; Tax Code § 30130.51. California Healthcare, Research and Prevention Tobacco Tax Act of 2016 Cigarette Distribution Tax), Cigarette Tax Rate - Cal Rev &amp; Tax Code § 30131.2 ( Full Title: Cal Rev &amp; Tax Code § 30131.2. Amount of surtax; Additional tax; What wholesale cost does not include), Cigarette Tax Rate - Cal Rev &amp; Tax Code §... ( Full Title: Cal Rev &amp; Tax Code § 30101. Payment by distributor; Rate)</t>
  </si>
  <si>
    <t>Cigarette and Tobacco Products Surtax Fund - Cal Rev &amp; Tax Code §... ( Full Title: Cal Rev &amp; Tax Code § 30122. Cigarette and Tobacco Products Surtax Fund), Health Education Account - Cal Rev &amp; Tax Code §... ( Full Title: Cal Rev &amp; Tax Code § 30124. Deposit of moneys; Reversion of funds), Hospital Services Account - Cal Rev &amp; Tax Code §... ( Full Title: Cal Rev &amp; Tax Code § 30124. Deposit of moneys; Reversion of funds), Physician Services Account - Cal Rev &amp; Tax Code §... ( Full Title: Cal Rev &amp; Tax Code § 30124. Deposit of moneys; Reversion of funds), Research Account - Cal Rev &amp; Tax Code §... ( Full Title: Cal Rev &amp; Tax Code § 30124. Deposit of moneys; Reversion of funds), Public Resources Account - Cal Rev &amp; Tax Code §... ( Full Title: Cal Rev &amp; Tax Code § 30124. Deposit of moneys; Reversion of funds), Unallocated Account - Cal Rev &amp; Tax Code §... ( Full Title: Cal Rev &amp; Tax Code § 30124. Deposit of moneys; Reversion of funds), General Fund Loan - Cal Rev &amp; Tax Code §... ( Full Title: Cal Rev &amp; Tax Code § 30125. Use of funds), California Healthcare - Cal Rev &amp; Tax Code § 30130.51 ( Full Title: Cal Rev &amp; Tax Code § 30130.51. California Healthcare, Research and Prevention Tobacco Tax Act of 2016 Cigarette Distribution Tax), Cigarette Tax Fund - Cal Rev &amp; Tax Code §... ( Full Title: Cal Rev &amp; Tax Code § 30461. Payments to State, and deposit to credit of Cigarette Tax Fund), Breast Cancer Fund - Cal Rev &amp; Tax Code § 30461.6 ( Full Title: Cal Rev &amp; Tax Code § 30461.6. Breast Cancer Fund; Allocation; Breast Cancer Control Program), Breast Cancer Research Account - Cal Rev &amp; Tax Code § 30461.6 ( Full Title: Cal Rev &amp; Tax Code § 30461.6. Breast Cancer Fund; Allocation; Breast Cancer Control Program), Breast Cancer Control Account - Cal Rev &amp; Tax Code § 30461.6 ( Full Title: Cal Rev &amp; Tax Code § 30461.6. Breast Cancer Fund; Allocation; Breast Cancer Control Program)</t>
  </si>
  <si>
    <t>Tobacco Tax Rate - Cal Rev &amp; Tax Code §... ( Full Title: Cal Rev &amp; Tax Code § 30123. Imposition of tax on distributors; What wholesale cost does not include)</t>
  </si>
  <si>
    <t>Imposition of E-Cigarette Tax - Cal Rev &amp; Tax Code § 30130.51 ( Full Title: Cal Rev &amp; Tax Code § 30130.51. California Healthcare, Research and Prevention Tobacco Tax Act of 2016 Cigarette Distribution Tax), Tobacco Tax Rate - Cal Rev &amp; Tax Code §... ( Full Title: Cal Rev &amp; Tax Code § 30123. Imposition of tax on distributors; What wholesale cost does not include), Tobacco Products Definition - Cal Rev &amp; Tax Code § 30121. “ ( Full Title: Cal Rev &amp; Tax Code § 30121. “Cigarettes”; “Tobacco products”; “Electronic cigarettes”; “Fund”)</t>
  </si>
  <si>
    <t>Tobacco Tax Rate - Cal Rev &amp; Tax Code §... ( Full Title: Cal Rev &amp; Tax Code § 30123. Imposition of tax on distributors; What wholesale cost does not include), Imposition of E-Cigarette Tax - Cal Rev &amp; Tax Code § 30130.51 ( Full Title: Cal Rev &amp; Tax Code § 30130.51. California Healthcare, Research and Prevention Tobacco Tax Act of 2016 Cigarette Distribution Tax), Tobacco Products Definition - Cal Rev &amp; Tax Code § 30121. “ ( Full Title: Cal Rev &amp; Tax Code § 30121. “Cigarettes”; “Tobacco products”; “Electronic cigarettes”; “Fund”)</t>
  </si>
  <si>
    <t>There shall be imposed upon every distributor a tax upon the distribution of tobacco products, based on the wholesale cost of these products, at a tax rate, as determined annually by the State Board of Equalization, which is equivalent to the combined rate of tax imposed on cigarettes by subdivision (a) and the other provisions of this part. Cal Rev &amp; Tax Code § 30130.51.</t>
  </si>
  <si>
    <t>Preemption of Cigarette/Tobacco Taxation - Cal Rev &amp; Tax Code §... ( Full Title: Cal Rev &amp; Tax Code § 30111. Taxes as in lieu of other taxes on privilege; Application of other code provisions)</t>
  </si>
  <si>
    <t>Cost Definition - Cal Bus &amp; Prof Code ... ( Full Title: Cal Bus &amp; Prof Code § 17026. Cost)</t>
  </si>
  <si>
    <t>Sales Below Cost - Cal. Bus. &amp; Prof. Co... ( Full Title: Cal. Bus. &amp; Prof. Code § 17043. Sales under cost; gifts.)</t>
  </si>
  <si>
    <t>Cigarette Excise Tax - Colo. Const. Art. X,... ( Full Title: Colo. Const. Art. X, § 21), Cigarette Tax Rate - Colo. Rev. Stat. § 39-28-103 ( Full Title: Colo. Rev. Stat. § 39-28-103. Tax levied.), Cigarette Tax Rate - Colo. Rev. Stat. § 39-28-103.5 ( Full Title: Colo. Rev. Stat. § 39-28-103.5 Tax levied—state constitution.)</t>
  </si>
  <si>
    <t>General Fund/Pension Fund/Tobacco Tax Cash Fund - Colo. Rev. Stat. § 39-28.5-108 ( Full Title: Colo. Rev. Stat. § 39-28.5-108. Distribution of tax collected.), General Fund/Pension Fund/Tobacco Tax Cash Fund - Colo. Rev. Stat. § 39-28-110 ( Full Title: Colo. Rev. Stat. § 39-28-110. Distribution of tax collected.), Children's Basic Health Plan - Colo. Const. Art. X,... ( Full Title: Colo. Const. Art. X, § 21), Comprehensive Primary Care - Colo. Const. Art. X,... ( Full Title: Colo. Const. Art. X, § 21), Tobacco Educ. Programs - Colo. Const. Art. X,... ( Full Title: Colo. Const. Art. X, § 21), Cancer and Cardio/Pulmonary Disease - Colo. Const. Art. X,... ( Full Title: Colo. Const. Art. X, § 21), Gen. Fund/Pension Fund/Local Gov. Comp - Colo. Const. Art. X,... ( Full Title: Colo. Const. Art. X, § 21), HEALTH - Colo. Const. Art. X,... ( Full Title: Colo. Const. Art. X, § 21)</t>
  </si>
  <si>
    <t>Tobacco Products Tax - Colo. Const. Art. X,... ( Full Title: Colo. Const. Art. X, § 21), Tobacco Products TAx - Colo. Rev. Stat. § 39-28.5-102.5 ( Full Title: Colo. Rev. Stat. § 39-28.5-102.5. Tax levied – state constitution.), Tobacco Products Tax - Colo. Rev. Stat. § 39-28.5-102 ( Full Title: Colo. Rev. Stat. § 39-28.5-102. Tax levied.)</t>
  </si>
  <si>
    <t>Sales Below Cost - Colo. Rev. Stat. § 6-2-105 ( Full Title: Colo. Rev. Stat. § 6-2-105. Unlawful to sell below cost – definition.)</t>
  </si>
  <si>
    <t>Combination Sales - Colo. Rev. Stat. § 6-2-113 ( Full Title: Colo. Rev. Stat. § 6-2-113. Selling below cost.)</t>
  </si>
  <si>
    <t>cigarette tax - Conn. Gen. Stat. § 12-296 ( Full Title: Conn. Gen. Stat. § 12-296. Imposition of tax.)</t>
  </si>
  <si>
    <t>other tobacco tax rates - Conn. Gen. Stat. § 12-330c ( Full Title: Conn. Gen. Stat. § 12-330c. Tax on tobacco products and snuff tobacco products.)</t>
  </si>
  <si>
    <t>case - Pepin v. Danbury, 171 Conn. 74 ( ( Full Title: Pepin v. Danbury, 171 Conn. 74 (Ct. 1976))</t>
  </si>
  <si>
    <t>Connecticut Supreme Court ruled that municipalities have no authority to levy taxes except those granted to them by the state. Pepin v. Danbury, 171 Conn. 74 (Ct. 1976)</t>
  </si>
  <si>
    <t>cost means - Conn. Gen. Stat. § 12-326a ( Full Title: Conn. Gen. Stat. § 12-326a. Definitions. Presumptions of costs of doing business.), basic cost - Conn. Gen. Stat. § 12-326a ( Full Title: Conn. Gen. Stat. § 12-326a. Definitions. Presumptions of costs of doing business.), cost of doing business - Conn. Gen. Stat. § 12-326a ( Full Title: Conn. Gen. Stat. § 12-326a. Definitions. Presumptions of costs of doing business.), minimum price - Conn. Gen. Stat. § 12-326b ( Full Title: Conn. Gen. Stat. § 12-326b. Sale or purchase of below cost cigarettes by dealers and distributors prohibited. Unfair trade practice.)</t>
  </si>
  <si>
    <t>minimum price - Conn. Gen. Stat. § 12-326b ( Full Title: Conn. Gen. Stat. § 12-326b. Sale or purchase of below cost cigarettes by dealers and distributors prohibited. Unfair trade practice.)</t>
  </si>
  <si>
    <t>no deals - Conn. Gen. Stat. § 12-326e ( Full Title: Conn. Gen. Stat. § 12-326e. Bonus or combination with other articles for sale forbidden.)</t>
  </si>
  <si>
    <t>Cigarette Tax Rate - 30 Del. Code § 5305.... ( Full Title: 30 Del. Code § 5305. Levy and Collection of Tax; License, Stamps.)</t>
  </si>
  <si>
    <t>Tobacco Products - 30 Del. Code § 5305.... ( Full Title: 30 Del. Code § 5305. Levy and Collection of Tax; License, Stamps.), Vapor Products - 30 Del. Code § 5305.... ( Full Title: 30 Del. Code § 5305. Levy and Collection of Tax; License, Stamps.)</t>
  </si>
  <si>
    <t>Vapor Products - 30 Del. Code § 5305.... ( Full Title: 30 Del. Code § 5305. Levy and Collection of Tax; License, Stamps.)</t>
  </si>
  <si>
    <t>Basic Cost of Cigarette Definition - 6 Del. Code § 2602. ... ( Full Title: 6 Del. Code § 2602. Definitions.), Cost to Wholesaler Definition - 6 Del. Code § 2602. ... ( Full Title: 6 Del. Code § 2602. Definitions.)</t>
  </si>
  <si>
    <t>Sales Below Cost - 6 Del. Code § 2601. ... ( Full Title: 6 Del. Code § 2601. Sale at less than cost.)</t>
  </si>
  <si>
    <t>Combination Sales - 6 Del. Code § 2604. ... ( Full Title: 6 Del. Code § 2604. Combination sales and concessions.)</t>
  </si>
  <si>
    <t>Cigarette Tax Rate - D.C. Code § 47-2402 ( Full Title: D.C. Code § 47-2402. Imposition; payment of cigarette tax.), Cigarette Tax Rate - D.C. Code § 47-2402 ( Full Title: D.C. Code § 47-2402. Imposition; payment of cigarette tax.)</t>
  </si>
  <si>
    <t>Cigarette Tax Rate - D.C. Code § 47-2402 ( Full Title: D.C. Code § 47-2402. Imposition; payment of cigarette tax.)</t>
  </si>
  <si>
    <t>other tobacco products tax - D.C. Code § 47-2402.01 ( Full Title: D.C. Code § 47-2402.01. Tax on other tobacco products.)</t>
  </si>
  <si>
    <t>tobacco products - D.C. Code § 47-2401 ( Full Title: D.C. Code § 47-2401. Definitions.), other tobacco products tax - D.C. Code § 47-2402.01 ( Full Title: D.C. Code § 47-2402.01. Tax on other tobacco products.)</t>
  </si>
  <si>
    <t>Cost Definition - D.C. Code § 28-4521 ( Full Title: D.C. Code § 28-4521. Definitions.)</t>
  </si>
  <si>
    <t>Sales Below Cost - D.C. Code § 28-4522 ( Full Title: D.C. Code § 28-4522. Prohibitions.)</t>
  </si>
  <si>
    <t>cigarette tax - Fla. Stat. § 210.011 ( Full Title: Fla. Stat. § 210.011. Cigarette surcharge levied; collection.), cigarette tax 2 - Fla. Stat. § 210.02 ( Full Title: Fla. Stat. § 210.02. Cigarette tax imposed; collection.)</t>
  </si>
  <si>
    <t>cigarette tax - Fla. Stat. § 210.011 ( Full Title: Fla. Stat. § 210.011. Cigarette surcharge levied; collection.), cigarette tax 2 - Fla. Stat. § 210.02 ( Full Title: Fla. Stat. § 210.02. Cigarette tax imposed; collection.), dealer 2 - Fla. Stat. § 210.011 ( Full Title: Fla. Stat. § 210.011. Cigarette surcharge levied; collection.), dealer - Fla. Stat. § 210.02 ( Full Title: Fla. Stat. § 210.02. Cigarette tax imposed; collection.)</t>
  </si>
  <si>
    <t>cigarette fund - Fla. Stat. § 210. 20 ( Full Title: Fla. Stat. § 210. 20. Employees and assistants; distribution of funds.), general fund - Fla. Stat. § 210. 20 ( Full Title: Fla. Stat. § 210. 20. Employees and assistants; distribution of funds.), cancer fund - Fla. Stat. § 210.201 ( Full Title: Fla. Stat. § 210.201. H. Lee Moffitt Cancer Center and Research Institute facilities; establishment; funding.), general rev fund - Fla. Stat. § 210.70 ( Full Title: Fla. Stat. § 210.70. Disposition of funds.), health care - Fla. Stat. § 210.011 ( Full Title: Fla. Stat. § 210.011. Cigarette surcharge levied; collection.)</t>
  </si>
  <si>
    <t>tobacco products - Fla. Stat. § 210.25 ( Full Title: Fla. Stat. § 210.25. Definitions.), other tobacco products tax - Fla. Stat. § 210.276 ( Full Title: Fla. Stat. § 210.276. Surcharge on tobacco products.), otp 2 - Fla. Stat. § 210.30 ( Full Title: Fla. Stat. § 210.30. Tax on tobacco products; exemptions.)</t>
  </si>
  <si>
    <t>preemption - Fla. Stat. § 210.03 ( Full Title: Fla. Stat. § 210.03. Prohibition against levying of cigarette taxes by municipalities.)</t>
  </si>
  <si>
    <t>cigarettes and other tobacco products rates - Ga. Code Ann. § 48-11-2 ( Full Title: Ga. Code Ann. § 48-11-2. Excise tax; rate on tobacco products; retail selling price before addition of tax; exemptions; collection and payment on firsttransaction; dealers or distributors; tax separately identified; collection)</t>
  </si>
  <si>
    <t>tax paid dealer - Ga. Code Ann. § 48-11-2 ( Full Title: Ga. Code Ann. § 48-11-2. Excise tax; rate on tobacco products; retail selling price before addition of tax; exemptions; collection and payment on firsttransaction; dealers or distributors; tax separately identified; collection)</t>
  </si>
  <si>
    <t>cigarettes and other tobacco products rates - Ga. Code Ann. § 48-11-2 ( Full Title: Ga. Code Ann. § 48-11-2. Excise tax; rate on tobacco products; retail selling price before addition of tax; exemptions; collection and payment on firsttransaction; dealers or distributors; tax separately identified; collection), other tobacccos - Ga. Code Ann. § 48-11-1 ( Full Title: Ga. Code Ann. § 48-11-1. Definitions)</t>
  </si>
  <si>
    <t>preempt - Ga. Code §36-35-6 ( Full Title: Ga. Code §36-35-6. Limitations on home rule for municipalities.), preemption - Ga. Code §36-35-6 ( Full Title: Ga. Code §36-35-6. Limitations on home rule for municipalities.)</t>
  </si>
  <si>
    <t>Cigarette Tax Rate - Haw. Rev. Stat. § 245-3 ( Full Title: Haw. Rev. Stat. § 245-3. Taxes.)</t>
  </si>
  <si>
    <t>Revenue Stream - Haw. Rev. Stat. § 245-15 ( Full Title: Haw. Rev. Stat. § 245-15. Disposition of revenues.)</t>
  </si>
  <si>
    <t>Tobacco Products Tax - Haw. Rev. Stat. § 245-3 ( Full Title: Haw. Rev. Stat. § 245-3. Taxes.), Cigarette Tax Rate - Haw. Rev. Stat. § 245-3 ( Full Title: Haw. Rev. Stat. § 245-3. Taxes.), Cigar Tax - Haw. Rev. Stat. § 245-3 ( Full Title: Haw. Rev. Stat. § 245-3. Taxes.)</t>
  </si>
  <si>
    <t>Preemption - Haw. Const., Art. VI... ( Full Title: Haw. Const., Art. VIII, § 3)</t>
  </si>
  <si>
    <t>Minimum Cost - Haw. Rev. Stat. § 481-3 ( Full Title: Haw. Rev. Stat. § 481-3. Sales at less than cost.)</t>
  </si>
  <si>
    <t>Sales Below Cost - Haw. Rev. Stat. § 481-3 ( Full Title: Haw. Rev. Stat. § 481-3. Sales at less than cost.)</t>
  </si>
  <si>
    <t>tax - Idaho Code § 63-2506 ( Full Title: Idaho Code § 63-2506. Imposition of tax)</t>
  </si>
  <si>
    <t>tax - Idaho Code § 63-2506 ( Full Title: Idaho Code § 63-2506. Imposition of tax), use tax - Idaho Code § 63-2552 ( Full Title: Idaho Code § 63-2552B. Tobacco products use tax)</t>
  </si>
  <si>
    <t>tax - Idaho Code § 63-2506 ( Full Title: Idaho Code § 63-2506. Imposition of tax), tax - Idaho Code § 63-2522 ( Full Title: Idaho Code § 63-2522. Imposition and rate of tax)</t>
  </si>
  <si>
    <t>tax - Idaho Code § 63-2506 ( Full Title: Idaho Code § 63-2506. Imposition of tax), counties based - Idaho Code § 63-2506 ( Full Title: Idaho Code § 63-2506. Imposition of tax), revenues received - Idaho Code § 63-2520 ( Full Title: Idaho Code § 63-2520. Distribution of moneys collected)</t>
  </si>
  <si>
    <t>tobacco tax - Idaho Code § 63-2552 ( Full Title: Idaho Code § 63-2552. Tax imposed -- Rate)</t>
  </si>
  <si>
    <t>below cost - Idaho Code § 39-5707 ( Full Title: Idaho Code § 39-5707. Opened packages and samples), tobacco product means - Idaho Code § 39-5702 ( Full Title: Idaho Code § 39-5702. Definitions)</t>
  </si>
  <si>
    <t>free package - Idaho Admin. Code r 35.01.10.011 ( Full Title: Idaho Admin. Code r 35.01.10.011. Distribution of free or below cost tobacco products), below cost - Idaho Code § 39-5707 ( Full Title: Idaho Code § 39-5707. Opened packages and samples), tobacco product means - Idaho Code § 39-5702 ( Full Title: Idaho Code § 39-5702. Definitions)</t>
  </si>
  <si>
    <t>aggregate tax rate - 35 ILCS 130/2 ( Full Title: 35 ILCS 130/2 Tax imposed; rate; collection, payment, and distribution; discount.), tax - 35 ILCS 135/2 [ ( Full Title: 35 ILCS 135/2 [Rate of tax])</t>
  </si>
  <si>
    <t>aggregate tax rate - 35 ILCS 130/2 ( Full Title: 35 ILCS 130/2 Tax imposed; rate; collection, payment, and distribution; discount.), tax - 35 ILCS 135/2 [ ( Full Title: 35 ILCS 135/2 [Rate of tax]), cigarette machine tax - 35 Ill. Comp. Stat. 128/1-10 ( Full Title: 35 Ill. Comp. Stat. 128/1-10. Tax imposed.)</t>
  </si>
  <si>
    <t>funds - 35 ILCS 130/2 ( Full Title: 35 ILCS 130/2 Tax imposed; rate; collection, payment, and distribution; discount.)</t>
  </si>
  <si>
    <t>tobacco products - 35 ILCS 143/10-10 ( Full Title: 35 ILCS 143/10-10 Tax imposed.), electronic cigarette - 35 ILCS 143/10-5 ( Full Title: 35 ILCS 143/10-5 Definitions.)</t>
  </si>
  <si>
    <t>electronic cigarette - 35 ILCS 143/10-5 ( Full Title: 35 ILCS 143/10-5 Definitions.), tobacco products - 35 ILCS 143/10-10 ( Full Title: 35 ILCS 143/10-10 Tax imposed.)</t>
  </si>
  <si>
    <t>preemption - 65 ILCS 5/8-11-6a ( Full Title: 65 ILCS 5/8-11-6a Home rule municipalities; preemption of certain taxes.)</t>
  </si>
  <si>
    <t>Home rule municipalities may impose "a tax based on the number of units of cigarettes or tobacco products (provided, however, that a home rule municipality that has not imposed a tax based on the number of units of cigarettes or tobacco products before July 1, 1993, shall not impose such a tax after that date)." 65 Ill. Comp. Stat. 5/8-11-6a</t>
  </si>
  <si>
    <t>cigarettes - Ind. Code Ann. § 6-7-1-12 ( Full Title: Ind. Code Ann. § 6-7-1-12. Rate of Taxation.)</t>
  </si>
  <si>
    <t>funds - Ind. Code Ann. § 6-7-1-28.1 ( Full Title: Ind. Code Ann. § 6-7-1-28.1. Taxes, registration fees, fines, and penalties collected; disposition.), funds 2 - Ind. Code Ann. § 6-7-1-29.1 ( Full Title: Ind. Code Ann. § 6-7-1-29.1. Cigarette tax fund; annual appropriations to division of soil conservation and department of natural resources), funds 3 - Ind. Code Ann. § 6-7-1-29.3 ( Full Title: Ind. Code Ann. § 6-7-1-29.3. Cigarette tax fund; deposit to clean water fund.), funds 4 - Ind. Code Ann. § 6-7-1-30.1 ( Full Title: Ind. Code Ann. § 6-7-1-30.1. Cigarette tax fund; annual appropriation to local governmental entities; allocation; disposition)</t>
  </si>
  <si>
    <t>tobacco products - Ind. Code Ann. § 6-7-2-7 ( Full Title: Ind. Code Ann. § 6-7-2-7. Tax on distribution of tobacco products; rate; time of imposition; findings by general assembly.)</t>
  </si>
  <si>
    <t>preemption - Ind. Code § 36-1-3-8 ( Full Title: Ind. Code § 36-1-3-8. Powers specifically withheld)</t>
  </si>
  <si>
    <t>minimum price - Ind. Code Ann.§ 24-3-2-2 ( Full Title: Ind. Code Ann.§ 24-3-2-2. Definitions.)</t>
  </si>
  <si>
    <t>below cost - Ind. Code Ann. § 24-3-2-1 ( Full Title: Ind. Code Ann. § 24-3-2-1. Sale —Unfair practices —Public policy.), infraction - Ind. Code Ann. § 24-3-2-3 ( Full Title: Ind. Code Ann. § 24-3-2-3. Retailers —Destruction of competition —Penalty —Evidence.)</t>
  </si>
  <si>
    <t>combined price - Ind. Code Ann. § 24-3-2-4 ( Full Title: Ind. Code Ann. § 24-3-2-4. Two or more items —Combined selling price.)</t>
  </si>
  <si>
    <t>cig tax - Iowa Code § 453A.6. ... ( Full Title: Iowa Code § 453A.6. Tax imposed)</t>
  </si>
  <si>
    <t>cig tax - Iowa Code § 453A.6. ... ( Full Title: Iowa Code § 453A.6. Tax imposed), first sale - Iowa Code § 453A.6. ... ( Full Title: Iowa Code § 453A.6. Tax imposed), tax directly - Iowa Code § 453A.6. ... ( Full Title: Iowa Code § 453A.6. Tax imposed)</t>
  </si>
  <si>
    <t>ultimate consumer bears - Iowa Code § 453A.6. ... ( Full Title: Iowa Code § 453A.6. Tax imposed)</t>
  </si>
  <si>
    <t>health care trust fund created - Iowa Code § 453A.35.... ( Full Title: Iowa Code § 453A.35. Proceeds paid to general fund – health care trust fund), health care trust fund - Iowa Code § 453A.35A... ( Full Title: Iowa Code § 453A.35A. Health care trust fund)</t>
  </si>
  <si>
    <t>tobacco products - Iowa Code § 453A.43.... ( Full Title: Iowa Code § 453A.43. Tax on tobacco products), snuff - Iowa Code § 453A.43.... ( Full Title: Iowa Code § 453A.43. Tax on tobacco products), little cigars - Iowa Admin. Code r. 701-83.4 (453 ( Full Title: Iowa Admin. Code r. 701-83.4 (453A). Tax on little cigars), little cigars - Iowa Code § 453A.43.... ( Full Title: Iowa Code § 453A.43. Tax on tobacco products), tobacco product - Iowa Code § 453A.43.... ( Full Title: Iowa Code § 453A.43. Tax on tobacco products)</t>
  </si>
  <si>
    <t>uniform application - Iowa Code § 453A.56.... ( Full Title: Iowa Code § 453A.56. Uniform Application)</t>
  </si>
  <si>
    <t>lower cost - Iowa Admin. Code r. 701-84.2 (453 ( Full Title: Iowa Admin. Code r. 701-84.2 (453A). Minimum price)</t>
  </si>
  <si>
    <t>cost - Iowa Code § 421B.3. ... ( Full Title: Iowa Code § 421B.3. Sales at less than cost -- penalties)</t>
  </si>
  <si>
    <t>combination sales - Iowa Code § 421B.4. ... ( Full Title: Iowa Code § 421B.4. Combination sales)</t>
  </si>
  <si>
    <t>wholesaler and cigarette tax - Kan. Stat. Ann. § 79-3310 ( Full Title: Kan. Stat. Ann. § 79-3310. Tax on cigarettes imposed; rates.)</t>
  </si>
  <si>
    <t>fund - Kan. Stat. Ann. § 79-3310c ( Full Title: Kan. Stat. Ann. § 79-3310c. Inventory tax on cigarettes; procedures for payment.), general fund - Kan. Stat. Ann. § 79-3311 ( Full Title: Kan. Stat. Ann. § 79-3311. Stamps and meter imprints; sale; discount; corporate surety bond; tax meter, use and bond; cigarette tax refund fund established; transportation for out-of-state sale)</t>
  </si>
  <si>
    <t>tobacco products tax - Kan. Stat. Ann. § 79-3371 ( Full Title: Kan. Stat. Ann. § 79-3371. Tax on privilege of selling tobacco products.), electronic cigarette means - Kan. Stat. Ann. § 79-3301 ( Full Title: Kan. Stat. Ann. § 79-3301. Definitions.), e-cigarettes - Kan. Stat. § 79-3399 ( Full Title: Kan. Stat. § 79-3399. Tax on electronic cigarettes imposed; rates; inventory tax)</t>
  </si>
  <si>
    <t>e-cigarettes - Kan. Stat. § 79-3399 ( Full Title: Kan. Stat. § 79-3399. Tax on electronic cigarettes imposed; rates; inventory tax)</t>
  </si>
  <si>
    <t>cigarette preemption - Kan. Stat. Ann. § 12-142 ( Full Title: Kan. Stat. Ann. § 12-142. Cities prohibited from imposing sales or excise taxes on sales of cigarettes or cereal malt beverages or products; exception.), preemption - Kan. Stat. Ann. § 12-194 ( Full Title: Kan. Stat. Ann. § 12-194. Same; city and county excise taxes prohibited, exceptions; rate increase for certain development excise taxes, election required.)</t>
  </si>
  <si>
    <t>While Kansas explicitly preempts the taxation of cigarettes Kan. Stat. Ann. § 12-142 a more general preemption on excise taxes involves several exemptions, "Subject to the provisions of subsections (b) and (c), no city or county shall levy or impose an excise tax or a tax in the nature of an excise, other than a retailers’ sales tax and a compensating use tax, but the provisions of this section shall not be construed as prohibiting any city from: (1) Contracting with a utility for a fixed charge based upon a percentage of gross receipts derived from the service permitted by grant, right, privilege or franchise to such utility; (2) imposing an occupation tax or license fee for the privilege of engaging in any business, trade, occupation or profession, or rendering or furnishing any service, but the determination of any such license fee shall not be based upon any amount the licensee has received from the sale or transfer of personal or real property, or for the rendering or furnishing of a service, or on the income of the licensee; (3) levying any occupation tax or license fee imposed by such city prior to the effective date of this act; (4) retaining any development excise tax as levied or imposed by such city in existence on January 1, 2006; or (5) levying an excise tax on tickets for admissions to concerts, theatrical performances, sports contests or other similar performances which take place on property owned by a city or county."  Kan. Stat. Ann. § 12-194.</t>
  </si>
  <si>
    <t>cigarette tax - Ky. Rev. Stat. § 138.140 ( Full Title: Ky. Rev. Stat. § 138.140. State tax and surtax on sale of cigarettes —Excise tax on distributors and licensed retail distributors of tobacco products —Taxes not applicable to reference tobacco products—Rates —Liability for and remittance of tax —Administrative regulations —General Assembly’s recognition of effect of increased tobacco taxes on public health —Potential reduction of tax imposed on modified risk tobacco product)</t>
  </si>
  <si>
    <t>selling tobacco products - Ky. Rev. Stat. § 138.140 ( Full Title: Ky. Rev. Stat. § 138.140. State tax and surtax on sale of cigarettes —Excise tax on distributors and licensed retail distributors of tobacco products —Taxes not applicable to reference tobacco products—Rates —Liability for and remittance of tax —Administrative regulations —General Assembly’s recognition of effect of increased tobacco taxes on public health —Potential reduction of tax imposed on modified risk tobacco product)</t>
  </si>
  <si>
    <t>basic cost - Ky. Rev. Stat. § 365.270. Definitions for KRS 365.260 to 365.380 ( Full Title: Ky. Rev. Stat. § 365.270. Definitions for KRS 365.260 to 365.380)</t>
  </si>
  <si>
    <t>less than cost - Ky. Rev. Stat. § 365.280 ( Full Title: Ky. Rev. Stat. § 365.280. Sale at less than cost prohibited; fine), below cost - Ky. Rev. Stat. §365.265 ( Full Title: Ky. Rev. Stat. §365.265. Legislative findings)</t>
  </si>
  <si>
    <t>combo sales - Ky. Rev. Stat. § 365.290 ( Full Title: Ky. Rev. Stat. § 365.290. Combination sales)</t>
  </si>
  <si>
    <t>cigarettes - La. Stat. Ann. § 47:841 ( Full Title: La. Stat. Ann. § 47:841. Imposition of tax.)</t>
  </si>
  <si>
    <t>funds - La. Stat. Ann. § 47:869 ( Full Title: La. Stat. Ann. § 47:869. Disposition of collections), fund - La. Stat. Ann. § 47:841 ( Full Title: La. Stat. Ann. § 47:841. Imposition of tax.), funds 2 - La. Stat. Ann. § 47:841 ( Full Title: La. Stat. Ann. § 47:841. Imposition of tax.), tobacco tax health care fund - La. Stat. Ann. § 47:841.1 ( Full Title: La. Stat. Ann. § 47:841.1. Tobacco Tax Health Care Fund.), louisiana cancer research center - La. Stat. Ann. § 47:841.1 ( Full Title: La. Stat. Ann. § 47:841.1. Tobacco Tax Health Care Fund.), more funds - La. Stat. Ann. § 47:841.1 ( Full Title: La. Stat. Ann. § 47:841.1. Tobacco Tax Health Care Fund.), tobacco tax medicaid match fund - La. Stat. Ann. § 47:841.2 ( Full Title: La. Stat. Ann. § 47:841.2. Tobacco Tax Medicaid Match Fund.)</t>
  </si>
  <si>
    <t>smoking tobacco - La. Stat. Ann. § 47:841 ( Full Title: La. Stat. Ann. § 47:841. Imposition of tax.), cigars - La. Stat. Ann. § 47:841 ( Full Title: La. Stat. Ann. § 47:841. Imposition of tax.), smokeless tobacco - La. Stat. Ann. § 47:841 ( Full Title: La. Stat. Ann. § 47:841. Imposition of tax.), vapor product - La. Stat. Ann. § 47:841 ( Full Title: La. Stat. Ann. § 47:841. Imposition of tax.), smokeless tobacco including - La. Stat. Ann. § 47:842 ( Full Title: La. Stat. Ann. § 47:842. Definitions.)</t>
  </si>
  <si>
    <t>vapor product - La. Stat. Ann. § 47:841 ( Full Title: La. Stat. Ann. § 47:841. Imposition of tax.), vapor products means - La. Stat. Ann. § 47:842 ( Full Title: La. Stat. Ann. § 47:842. Definitions.)</t>
  </si>
  <si>
    <t>vapor product - La. Stat. Ann. § 47:841 ( Full Title: La. Stat. Ann. § 47:841. Imposition of tax.)</t>
  </si>
  <si>
    <t>vapor products means - La. Stat. Ann. § 47:842 ( Full Title: La. Stat. Ann. § 47:842. Definitions.), vapor product - La. Stat. Ann. § 47:841 ( Full Title: La. Stat. Ann. § 47:841. Imposition of tax.)</t>
  </si>
  <si>
    <t>preemption - La. Stat. Ann. § 47:338.261 ( Full Title: La. Stat. Ann. § 47:338.261. Sales tax on cigarette papers)</t>
  </si>
  <si>
    <t>Louisiana provides that "[t]he governing authority of any parish may levy a tax of not more than one dollar and twenty-five cents per pack upon the sale at retail of cigarette papers in the parish. This tax shall not be levied on cigarette papers packaged with tobacco." La. Stat. Ann. § 47:338.261.</t>
  </si>
  <si>
    <t>minimum price - La. Stat. Ann. § 51:421 ( Full Title: La. Stat. Ann. § 51:421. Definitions.)</t>
  </si>
  <si>
    <t>below cost - La. Stat. Ann. § 51:422 ( Full Title: La. Stat. Ann. § 51:422. Sales at less than cost unlawful.)</t>
  </si>
  <si>
    <t>Combo Sales - La. Stat. Ann. § 51:421 ( Full Title: La. Stat. Ann. § 51:421. Definitions.)</t>
  </si>
  <si>
    <t>cigarettes - Me. Stat. tit. 36 § 4365 ( Full Title: Me. Stat. tit. 36 § 4365. Rate of tax)</t>
  </si>
  <si>
    <t>consumer - Me. Stat. tit. 36 § 4382 ( Full Title: Me. Stat. tit. 36 § 4382. Tax is levy on consumer)</t>
  </si>
  <si>
    <t>general fund - Me. Stat. tit. 36 § 4381 ( Full Title: Me. Stat. tit. 36 § 4381. Tax credited to General Fund)</t>
  </si>
  <si>
    <t>other tobacco tax - Me. Stat. tit. 36 § 4403 ( Full Title: Me. Stat. tit. 36 § 4403. Tax on tobacco products)</t>
  </si>
  <si>
    <t>minimum pricing - Me. Stat. tit. 10 § 1202 ( Full Title: Me. Stat. tit. 10 § 1202. Definitions)</t>
  </si>
  <si>
    <t>below cost - Me. Stat. tit. 10§ 1204- ( Full Title: Me. Stat. tit. 10§ 1204-A. Unlawful practices)</t>
  </si>
  <si>
    <t>cigarettes - Md. Code Ann. Tax-Gen § 12-105 ( Full Title: Md. Code Ann. Tax-Gen § 12-105. Tax rates)</t>
  </si>
  <si>
    <t>tobacco products - Md. Code Ann. Tax-Gen § 12-105 ( Full Title: Md. Code Ann. Tax-Gen § 12-105. Tax rates)</t>
  </si>
  <si>
    <t>preemption - Md. Code Ann. Tax-Gen § 12-102 ( Full Title: Md. Code Ann. Tax-Gen § 12-102. Imposition of tax)</t>
  </si>
  <si>
    <t>basic cost - Md. Code Ann. Com. Law § 11-503 ( Full Title: Md. Code Ann. Com. Law § 11-503. Special cost provisions)</t>
  </si>
  <si>
    <t>less than cost - Md. Code Ann. Com. Law§ 11-504 ( Full Title: Md. Code Ann. Com. Law§ 11-504. Sale or purchase at less than cost prohibited)</t>
  </si>
  <si>
    <t>combo - Md. Code Ann. Com. Law§ 11-505 ( Full Title: Md. Code Ann. Com. Law§ 11-505. Combination sales and concessions)</t>
  </si>
  <si>
    <t>Cigarette Excise Tax - Mass. Gen. Laws ch. ... ( Full Title: Mass. Gen. Laws ch. 64C, § 6. Payment of excise; reports and examination of records of carriers, warehousemen, etc.; amount credited to Commonwealth Care Trust Fund.), Cigarette Excise Tax - Mass. Gen. Laws ch. ... ( Full Title: Mass. Gen. Laws ch. 64C, § 7A. Additional cigarette excise tax; credit to Children’s and Seniors’ Health Care Assistance Fund; exemption.), Cigarette Excise Tax - Mass. Gen. Laws ch. ... ( Full Title: Mass. Gen. Laws ch. 64C, § 7C. Additional payment of excise; credit to Health Protection Fund.)</t>
  </si>
  <si>
    <t>Cigarette Excise Tax - Mass. Gen. Laws ch. ... ( Full Title: Mass. Gen. Laws ch. 64C, § 7A. Additional cigarette excise tax; credit to Children’s and Seniors’ Health Care Assistance Fund; exemption.), Cigarette Excise Tax - Mass. Gen. Laws ch. ... ( Full Title: Mass. Gen. Laws ch. 64C, § 6. Payment of excise; reports and examination of records of carriers, warehousemen, etc.; amount credited to Commonwealth Care Trust Fund.), Cigarette Excise Tax - Mass. Gen. Laws ch. ... ( Full Title: Mass. Gen. Laws ch. 64C, § 7C. Additional payment of excise; credit to Health Protection Fund.)</t>
  </si>
  <si>
    <t>Commonwealth Care Trust Fund - Mass. Gen. Laws ch. ... ( Full Title: Mass. Gen. Laws ch. 64C, § 6. Payment of excise; reports and examination of records of carriers, warehousemen, etc.; amount credited to Commonwealth Care Trust Fund.), Children's and Seniors' Health Care Assistance Fund - Mass. Gen. Laws ch. ... ( Full Title: Mass. Gen. Laws ch. 64C, § 7A. Additional cigarette excise tax; credit to Children’s and Seniors’ Health Care Assistance Fund; exemption.), Health Protection Fund - Mass. Gen. Laws ch. ... ( Full Title: Mass. Gen. Laws ch. 64C, § 7C. Additional payment of excise; credit to Health Protection Fund.), Local Aid Fund - Mass. Gen. Laws ch. ... ( Full Title: Mass. Gen. Laws ch. 64C, § 28. Disposition of sums received.), General Fund - Mass. Gen. Laws ch. ... ( Full Title: Mass. Gen. Laws ch. 64C, § 28. Disposition of sums received.)</t>
  </si>
  <si>
    <t>Cigar and Smoking Tobacco Tax - Mass. Gen. Laws ch. ... ( Full Title: Mass. Gen. Laws ch. 64C, § 7B. Cigars and smoking tobacco; payment and rate of excise tax; liability of distributors.), Smokeless Tobacco Definition - Mass. Gen. Laws ch. ... ( Full Title: Mass. Gen. Laws ch. 64C, § 1. Definitions.), Cigarette Excise Tax - Mass. Gen. Laws ch. ... ( Full Title: Mass. Gen. Laws ch. 64C, § 6. Payment of excise; reports and examination of records of carriers, warehousemen, etc.; amount credited to Commonwealth Care Trust Fund.), Smokeless Tobacco Excise Tax - Mass. Gen. Laws ch. ... ( Full Title: Mass. Gen. Laws ch. 64C, § 7A. Additional cigarette excise tax; credit to Children’s and Seniors’ Health Care Assistance Fund; exemption.), Smokeless Tobacco Excise Tax - Mass. Gen. Laws ch. ... ( Full Title: Mass. Gen. Laws ch. 64C, § 6. Payment of excise; reports and examination of records of carriers, warehousemen, etc.; amount credited to Commonwealth Care Trust Fund.)</t>
  </si>
  <si>
    <t>Preemption - Mass. Const. Article... ( Full Title: Mass. Const. Articles of Amendment, Article LXXXIX, § 7. Limitations on Local Powers.)</t>
  </si>
  <si>
    <t>Wholesaler Cost Definition - Mass. Gen. Laws ch. ... ( Full Title: Mass. Gen. Laws ch. 64C, § 13. Definitions of cost and sale terms.), Cost to Retailer Definition - Mass. Gen. Laws ch. ... ( Full Title: Mass. Gen. Laws ch. 64C, § 13. Definitions of cost and sale terms.), Presumption Retailer Cost of Business - Mass. Gen. Laws ch. ... ( Full Title: Mass. Gen. Laws ch. 64C, § 13. Definitions of cost and sale terms.)</t>
  </si>
  <si>
    <t>Sales Below Cost - Mass. Gen. Laws ch. ... ( Full Title: Mass. Gen. Laws ch. 64C, § 14. Unfair competition; penalty.)</t>
  </si>
  <si>
    <t>combined price - Mass. Gen. Laws ch. ... ( Full Title: Mass. Gen. Laws ch. 64C, § 13. Definitions of cost and sale terms.)</t>
  </si>
  <si>
    <t>Cigarette Tax Rate - Mich. Comp. Laws § 205.427 ( Full Title: Mich. Comp. Laws § 205.427. Tax on sale of tobacco products; rate; filing return; requirements; payment; reimbursement; sale, transfer, or exchange of unaffixed stamps; unsalable stamps and cigarettes; refund; reports.)</t>
  </si>
  <si>
    <t>Consumer Liability - Mich. Comp. Laws § 205.427a ( Full Title: Mich. Comp. Laws § 205.427a. Legislative intent.)</t>
  </si>
  <si>
    <t>Revenue - Mich. Comp. Laws § 205.432 ( Full Title: Mich. Comp. Laws § 205.432. Disposition of proceeds from taxes, fees, and penalties; disbursements.), Revenue - Mich. Comp. Laws § 205.432 ( Full Title: Mich. Comp. Laws § 205.432. Disposition of proceeds from taxes, fees, and penalties; disbursements.), Revenue - Mich. Comp. Laws § 205.432 ( Full Title: Mich. Comp. Laws § 205.432. Disposition of proceeds from taxes, fees, and penalties; disbursements.), Revenue - Mich. Comp. Laws § 205.432 ( Full Title: Mich. Comp. Laws § 205.432. Disposition of proceeds from taxes, fees, and penalties; disbursements.), Revenue - Mich. Comp. Laws § 205.432 ( Full Title: Mich. Comp. Laws § 205.432. Disposition of proceeds from taxes, fees, and penalties; disbursements.)</t>
  </si>
  <si>
    <t>Tobacco Products Tax - Mich. Comp. Laws § 205.427 ( Full Title: Mich. Comp. Laws § 205.427. Tax on sale of tobacco products; rate; filing return; requirements; payment; reimbursement; sale, transfer, or exchange of unaffixed stamps; unsalable stamps and cigarettes; refund; reports.)</t>
  </si>
  <si>
    <t>Preemption - Mich. Comp. Laws § 205.434 ( Full Title: Mich. Comp. Laws § 205.434. Local governments or political subdivisions; imposition of requirements or prohibitions on sale or licensure of tobacco.)</t>
  </si>
  <si>
    <t>Michigan does not invalidate local taxes that existed prior to March 15, 1994. Mich. Comp. Laws § 205.434.</t>
  </si>
  <si>
    <t>Cigarette Tax Rate - Minn. Stat. § 297F.0... ( Full Title: Minn. Stat. § 297F.05. Rates of tax; personal debt.), Sales Tax - Minn. Stat. § 297F.2... ( Full Title: Minn. Stat. § 297F.25. Cigarette sales tax.), Use Tax - Minn. Stat. § 297F.2... ( Full Title: Minn. Stat. § 297F.25. Cigarette sales tax.)</t>
  </si>
  <si>
    <t>Cigarette Tax Rate - Minn. Stat. § 297F.0... ( Full Title: Minn. Stat. § 297F.05. Rates of tax; personal debt.), Sales Tax - Minn. Stat. § 297F.2... ( Full Title: Minn. Stat. § 297F.25. Cigarette sales tax.), Use Tax Exemptions - Minn. Stat. § 297F.0... ( Full Title: Minn. Stat. § 297F.06. Exemptions from tax.), Use Tax - Minn. Stat. § 297F.2... ( Full Title: Minn. Stat. § 297F.25. Cigarette sales tax.), Consumer Liability - Minn. Stat. § 297F.0... ( Full Title: Minn. Stat. § 297F.09. Returns; payment of tax.)</t>
  </si>
  <si>
    <t>Cigarette Tax Rate - Minn. Stat. § 297F.0... ( Full Title: Minn. Stat. § 297F.05. Rates of tax; personal debt.)</t>
  </si>
  <si>
    <t>The cigarette excise tax may be calculated from the law—the rate of additional cigarette sales tax as implemented in Minn. Stat, § 297F.25 (1) is calculated annually, and published separately by the state commissioner of revenue.</t>
  </si>
  <si>
    <t>Cigarette Tax Rate - Minn. Stat. § 297F.0... ( Full Title: Minn. Stat. § 297F.05. Rates of tax; personal debt.), Use Tax Exemptions - Minn. Stat. § 297F.0... ( Full Title: Minn. Stat. § 297F.06. Exemptions from tax.)</t>
  </si>
  <si>
    <t>This represents only the cigarette excise tax, and not the additional cigarette sales tax imposed by Minn. Stat. § 297F.25 (1).</t>
  </si>
  <si>
    <t>Revenue - Minn. Stat. § 297F.1... ( Full Title: Minn. Stat. § 297F.10. Deposit of proceeds.)</t>
  </si>
  <si>
    <t>Tobacco Products Tax - Minn. Stat. § 297F.0... ( Full Title: Minn. Stat. § 297F.05. Rates of tax; personal debt.), Moist Snuff Tax Rate - Minn. Stat. § 297F.0... ( Full Title: Minn. Stat. § 297F.05. Rates of tax; personal debt.), Premium Cigars Tax Rate - Minn. Stat. § 297F.0... ( Full Title: Minn. Stat. § 297F.05. Rates of tax; personal debt.)</t>
  </si>
  <si>
    <t>tobacco products - Minn. Stat. § 297F.0... ( Full Title: Minn. Stat. § 297F.01. Definitions.), nicotine solution - Minn. Stat. § 297F.0... ( Full Title: Minn. Stat. § 297F.01. Definitions.), Tobacco Products Tax - Minn. Stat. § 297F.0... ( Full Title: Minn. Stat. § 297F.05. Rates of tax; personal debt.)</t>
  </si>
  <si>
    <t>Cost Definitions - Minn. Stat. § 325D.3... ( Full Title: Minn. Stat. § 325D.32. Definitions.)</t>
  </si>
  <si>
    <t>Sales Below Cost - Minn. Stat. § 325D.3... ( Full Title: Minn. Stat. § 325D.33. Sales at less than cost; penalty.)</t>
  </si>
  <si>
    <t>Combination Sales - Minn. Stat. § 325D.3... ( Full Title: Minn. Stat. § 325D.34. Combination sales.)</t>
  </si>
  <si>
    <t>Cigarette Tax Rate - Miss. Code § 27-69-13 ( Full Title: Miss. Code § 27-69-13. Applicability of tax.)</t>
  </si>
  <si>
    <t>Revenue (General Fund) - Miss. Code § 27-69-75 ( Full Title: Miss. Code § 27-69-75. Payment into treasury.)</t>
  </si>
  <si>
    <t>Tobacco Products Tax Rate - Miss. Code § 27-69-13 ( Full Title: Miss. Code § 27-69-13. Applicability of tax.)</t>
  </si>
  <si>
    <t>Preemption - Miss. Code § 27-69-23 ( Full Title: Miss. Code § 27-69-23. Tax additional.)</t>
  </si>
  <si>
    <t>Cost Definitions - Miss. Code § 75-23-5 ( Full Title: Miss. Code § 75-23-5. Definitions.)</t>
  </si>
  <si>
    <t>Sales Below Cost - Miss. Code § 75-23-7 ( Full Title: Miss. Code § 75-23-7. Sale at less than cost; rebate in price.)</t>
  </si>
  <si>
    <t>Combination Sales - Miss. Code § 75-23-9 ( Full Title: Miss. Code § 75-23-9. Sale at less than cost; combined with gift or concession.)</t>
  </si>
  <si>
    <t>Cigarette Excise Tax - Mo. Rev. Stat. § 149.015 ( Full Title: Mo. Rev. Stat. § 149.015. Rate of tax – how stamped – samples, how taxed – tax impact to be on consumer – fair share school fund, distribution.)</t>
  </si>
  <si>
    <t>Consumer Tax Liability - Mo. Rev. Stat. § 149.015 ( Full Title: Mo. Rev. Stat. § 149.015. Rate of tax – how stamped – samples, how taxed – tax impact to be on consumer – fair share school fund, distribution.)</t>
  </si>
  <si>
    <t>In Missouri, "[a] tax shall be levied upon the sale of cigarettes at an amount equal to eight and one-half mills per cigarette, until such time as the general assembly appropriates an amount equal to twenty-five percent of the net federal reimbursement allowance to the health initiatives fund, then the tax shall be six and one-half mills per cigarette beginning July first of the fiscal year immediately after such appropriation." Mo. Rev. Stat. § 149.015</t>
  </si>
  <si>
    <t>Fair Share Fund (School Districts) - Mo. Rev. Stat. § 149.015 ( Full Title: Mo. Rev. Stat. § 149.015. Rate of tax – how stamped – samples, how taxed – tax impact to be on consumer – fair share school fund, distribution.), Health Initiatives Fund (Expired?) - Mo. Rev. Stat. § 149.015 ( Full Title: Mo. Rev. Stat. § 149.015. Rate of tax – how stamped – samples, how taxed – tax impact to be on consumer – fair share school fund, distribution.), State School Moneys Fund - Mo. Rev. Stat. § 149.065 ( Full Title: Mo. Rev. Stat. § 149.065. Revenue to fair share fund, health initiatives fund, and school moneys fund.), General Revenue Fund - Mo. Rev. Stat. § 149.082 ( Full Title: Mo. Rev. Stat. § 149.082. Additional tax–rate–collection–deposit–if federal excise tax reimposed, effect.)</t>
  </si>
  <si>
    <t>Tobacco Products Tax - Mo. Rev. Stat. § 149.160 ( Full Title: Mo. Rev. Stat. § 149.160. Tax upon first sale, rate, payment, credit–deposit of funds into health initiatives fund–contingent expiration.)</t>
  </si>
  <si>
    <t>Preemption - Mo. Rev. Stat. § 149.192 ( Full Title: Mo. Rev. Stat. § 149.192. Preemption.)</t>
  </si>
  <si>
    <t>Cigarette Tax Rate - Mont. Code Ann. § 16-11-111 ( Full Title: Mont. Code Ann. § 16-11-111. Cigarette, tobacco products, and moist snuff sales tax—exemption for sale to tribal member.)</t>
  </si>
  <si>
    <t>Consumer Liability - Mont. Code Ann. § 16-11-112 ( Full Title: Mont. Code Ann. § 16-11-112. Tax on ultimate consumer.)</t>
  </si>
  <si>
    <t>Revenue - Mont. Code Ann. § 16-11-119 ( Full Title: Mont. Code Ann. § 16-11-119. Disposition of taxes—statutory appropriation.)</t>
  </si>
  <si>
    <t>Tobacco Products Tax - Mont. Code Ann. § 16-11-111 ( Full Title: Mont. Code Ann. § 16-11-111. Cigarette, tobacco products, and moist snuff sales tax—exemption for sale to tribal member.)</t>
  </si>
  <si>
    <t>Preemption - Mont. Code Ann. § 7-1-112 ( Full Title: Mont. Code Ann. § 7-1-112. Powers requiring delegation.)</t>
  </si>
  <si>
    <t>Cigarette Cost Definition - Mont. Code Ann. § 16-10-103 ( Full Title: Mont. Code Ann. § 16-10-103. Definitions.), Cost to Retailer/Wholesaler Definitions - Mont. Code Ann. § 16-10-103 ( Full Title: Mont. Code Ann. § 16-10-103. Definitions.)</t>
  </si>
  <si>
    <t>Sales Below Cost - Mont. Code Ann. § 16-10-301 ( Full Title: Mont. Code Ann. § 16-10-301. Sales below cost.)</t>
  </si>
  <si>
    <t>cigarettes - Neb. Rev. Stat. § 77-2602 ( Full Title: Neb. Rev. Stat. § 77-2602. Cigarette tax; rate; disposition of proceeds; priority.), Use Tax - Neb. Rev. Stat. § 77-2616 ( Full Title: Neb. Rev. Stat. § 77-2616. Use tax; rate.)</t>
  </si>
  <si>
    <t>consumer - Neb. Rev. Stat. § 77-2602.01 ( Full Title: Neb. Rev. Stat. § 77-2602.01. Tax; liability of consumer or user; collection.)</t>
  </si>
  <si>
    <t>cigarettes - Neb. Rev. Stat. § 77-2602 ( Full Title: Neb. Rev. Stat. § 77-2602. Cigarette tax; rate; disposition of proceeds; priority.)</t>
  </si>
  <si>
    <t>funds - Neb. Rev. Stat. § 77-2602 ( Full Title: Neb. Rev. Stat. § 77-2602. Cigarette tax; rate; disposition of proceeds; priority.)</t>
  </si>
  <si>
    <t>tobacco products - Neb. Rev. Stat. § 77-4008 ( Full Title: Neb. Rev. Stat. § 77-4008. Tax imposed; payment.)</t>
  </si>
  <si>
    <t>basic cost - Neb. Rev. Stat. § 59-1504 ( Full Title: Neb. Rev. Stat. § 59-1504. Sale of cigarettes; cost to retailer; filing with division.), basic cost 2 - Neb. Rev. Stat. § 59-1505 ( Full Title: Neb. Rev. Stat. § 59-1505. Sale of cigarettes; cost to wholesaler; filing with division.)</t>
  </si>
  <si>
    <t>less than cost - Neb. Rev. Stat. § 59-1503 ( Full Title: Neb. Rev. Stat. § 59-1503. Sale of cigarettes; unlawful acts; enumerated.)</t>
  </si>
  <si>
    <t>combination - Neb. Rev. Stat. § 59-1506 ( Full Title: Neb. Rev. Stat. § 59-1506. Sale of cigarettes; advertising, offers for sale, sales; combination sales.)</t>
  </si>
  <si>
    <t>cigarettes - Nev. Rev. Stat. § 370.165 ( Full Title: Nev. Rev. Stat. § 370.165. Levy, rate and collection of tax.)</t>
  </si>
  <si>
    <t>direct taxes - Nev. Rev. Stat. § 370.077 ( Full Title: Nev. Rev. Stat. § 370.077. Cigarette taxes are direct taxes upon consumer.)</t>
  </si>
  <si>
    <t>tobacco products - Nev. Rev. Stat. § 370.450 ( Full Title: Nev. Rev. Stat. § 370.450. Levy, rate and collection of tax; exemptions; retention of portion by dealer; penalty.)</t>
  </si>
  <si>
    <t>vapor product - Nev. Rev. Stat. § 370.054. “ ( Full Title: Nev. Rev. Stat. § 370.054. “Vapor product” defined.), tobacco product means - Nev. Rev. Stat. § 370.0318. “ ( Full Title: Nev. Rev. Stat. § 370.0318. “Other tobacco product” defined.), alternative nicotine product means - Nev. Rev. Stat. § 370.003. “ ( Full Title: Nev. Rev. Stat. § 370.003. “Alternative nicotine product” defined.)</t>
  </si>
  <si>
    <t>basic cost - Nev. Rev. Stat. § 370.005. “ ( Full Title: Nev. Rev. Stat. § 370.005. “Basic cost of cigarettes” defined.)</t>
  </si>
  <si>
    <t>lessen competition substantially - Nev. Rev. Stat. § 370.371 ( Full Title: Nev. Rev. Stat. § 370.371. Prevention of competition by wholesale dealer; purchase of cigarettes below cost by retail dealer; penalty; prima facie evidence.)</t>
  </si>
  <si>
    <t>wholesale dealers selling price - Nev. Rev. Stat. § 370.3725 ( Full Title: Nev. Rev. Stat. § 370.3725. Selling price of wholesaler dealer in certain circumstances.)</t>
  </si>
  <si>
    <t>cigarettes - N.H. Rev. Stat. § 78:7 ( Full Title: N.H. Rev. Stat. § 78:7 Tax Imposed.)</t>
  </si>
  <si>
    <t>consumer but pre-collected - N.H. Rev. Stat. Ann. § 78:7-a ( Full Title: N.H. Rev. Stat. Ann. § 78:7-a. Nature of Tax.)</t>
  </si>
  <si>
    <t>funds - N.H. Rev. Stat. Ann. § 78:32 ( Full Title: N.H. Rev. Stat. Ann. § 78:32. Distribution of Funds.)</t>
  </si>
  <si>
    <t>tobacco products - N.H. Rev. Stat. § 78:7-c ( Full Title: N.H. Rev. Stat. § 78:7-c Tax Imposed on Tobacco Products Other Than Cigarettes.), premium cigars - N.H. Rev. Stat. § 78:1 ( Full Title: N.H. Rev. Stat. § 78:1 Definitions.)</t>
  </si>
  <si>
    <t>tax imposed - N.J. Stat. § 54:40 ( Full Title: N.J. Stat. § 54:40A-8. Tax imposed; rate.)</t>
  </si>
  <si>
    <t>disposition - N.J. Stat. § 26:2H-18.58g ( Full Title: N.J. Stat. § 26:2H-18.58g. Disposition of cigarette and tobacco tax revenues.), cancer research established pursuant - N.J. Rev. Stat. § 54:40A-37.1 ( Full Title: N.J. Rev. Stat. § 54:40A-37.1. Cancer Research Fund.)</t>
  </si>
  <si>
    <t>tobacco product - N.J. Stat. § 54:40 ( Full Title: N.J. Stat. § 54:40B-3. Tax imposed; rate.), moist snuff - N.J. Stat. § 54:40B-3.1 ( Full Title: N.J. Stat. § 54:40B-3.1. Moist snuff; tax imposed; rate.), liquid nicotine - N.J. Stat. § 54:40B-3.2 ( Full Title: N.J. Stat. § 54:40B-3.2. Liquid nicotine tax upon sale, use, or distribution within State.)</t>
  </si>
  <si>
    <t>tobacco product - N.J. Stat. § 54:40 ( Full Title: N.J. Stat. § 54:40B-3. Tax imposed; rate.), liquid nicotine - N.J. Stat. § 54:40B-3.2 ( Full Title: N.J. Stat. § 54:40B-3.2. Liquid nicotine tax upon sale, use, or distribution within State.)</t>
  </si>
  <si>
    <t>liquid nicotine - N.J. Stat. § 54:40B-3.2 ( Full Title: N.J. Stat. § 54:40B-3.2. Liquid nicotine tax upon sale, use, or distribution within State.)</t>
  </si>
  <si>
    <t>minimum pricing 2 - N.J. Rev. Stat. § 56:7-21. “ ( Full Title: N.J. Rev. Stat. § 56:7-21. “Cost to the retailer” defined.), minimum pricing - N.J. Rev. Stat. § 56:7-22. “ ( Full Title: N.J. Rev. Stat. § 56:7-22. “Cost to the wholesaler” defined.)</t>
  </si>
  <si>
    <t>less than cost - N.J. Rev. Stat. § 56:7-20 ( Full Title: N.J. Rev. Stat. § 56:7-20. Violations by retailer, wholesaler, distributor.)</t>
  </si>
  <si>
    <t>combo - N.J. Rev. Stat. § 56:7-23 ( Full Title: N.J. Rev. Stat. § 56:7-23. Advertisements, offers for sale or sales involving two or more items.)</t>
  </si>
  <si>
    <t>excise tax - N.M. Stat. § 7-12-3 ( Full Title: N.M. Stat. § 7-12-3. Excise tax on cigarettes; reduction of rate for certain cigarettes.)</t>
  </si>
  <si>
    <t>municipality recreational fund - N.M. Rev. Stat. § 7-12-15 ( Full Title: N.M. Rev. Stat. § 7-12-15. County and municipality recreational fund; distribution.), municipal cigarette tax fund - N.M. Rev. Stat. § 7-12-16 ( Full Title: N.M. Rev. Stat. § 7-12-16. County and municipal cigarette tax fund; distribution.)</t>
  </si>
  <si>
    <t>cigars - N.M. Stat. § 7-12 ( Full Title: N.M. Stat. § 7-12A-3. Imposition and rates of tax; reduction of rate for certain tobacco products; denomination as “tobacco products tax”; date payment of tax due.), e0cig - N.M. Stat. § 7-12 ( Full Title: N.M. Stat. § 7-12A-3. Imposition and rates of tax; reduction of rate for certain tobacco products; denomination as “tobacco products tax”; date payment of tax due.), eliquid - N.M. Stat. § 7-12 ( Full Title: N.M. Stat. § 7-12A-3. Imposition and rates of tax; reduction of rate for certain tobacco products; denomination as “tobacco products tax”; date payment of tax due.), little cigars - N.M. Stat. § 7-12 ( Full Title: N.M. Stat. § 7-12A-3. Imposition and rates of tax; reduction of rate for certain tobacco products; denomination as “tobacco products tax”; date payment of tax due.), tobacco products - N.M. Stat. § 7-12 ( Full Title: N.M. Stat. § 7-12A-3. Imposition and rates of tax; reduction of rate for certain tobacco products; denomination as “tobacco products tax”; date payment of tax due.)</t>
  </si>
  <si>
    <t>eliquid - N.M. Stat. § 7-12 ( Full Title: N.M. Stat. § 7-12A-3. Imposition and rates of tax; reduction of rate for certain tobacco products; denomination as “tobacco products tax”; date payment of tax due.), e0cig - N.M. Stat. § 7-12 ( Full Title: N.M. Stat. § 7-12A-3. Imposition and rates of tax; reduction of rate for certain tobacco products; denomination as “tobacco products tax”; date payment of tax due.)</t>
  </si>
  <si>
    <t>eliquid - N.M. Stat. § 7-12 ( Full Title: N.M. Stat. § 7-12A-3. Imposition and rates of tax; reduction of rate for certain tobacco products; denomination as “tobacco products tax”; date payment of tax due.), e0cig - N.M. Stat. § 7-12 ( Full Title: N.M. Stat. § 7-12A-3. Imposition and rates of tax; reduction of rate for certain tobacco products; denomination as “tobacco products tax”; date payment of tax due.), closed system cartridge - N.M. Stat. § 7-12 ( Full Title: N.M. Stat. § 7-12A-2. Definitions.)</t>
  </si>
  <si>
    <t>In addition to the excise tax on e-liquid, New Mexico has a separate tax on closed system cartridges, "[f]or the manufacture or acquisition of closed system cartridges in New Mexico to be distributed in the ordinary course of business, there is imposed an excise tax at a rate of fifty cents ($.50) per closed system cartridge." N.M. Stat. § 7-12A-3.</t>
  </si>
  <si>
    <t>excise tax including - N.M. Rev. Stat. § 3-18-2 ( Full Title: N.M. Rev. Stat. § 3-18-2. Prohibition on municipal taxing power.)</t>
  </si>
  <si>
    <t>cigarette tax - N.Y. Tax Law § 471. ... ( Full Title: N.Y. Tax Law § 471. Imposition of cigarette tax), use tax - N.Y. Tax Law § 471-a ( Full Title: N.Y. Tax Law § 471-a. Use tax on cigarettes)</t>
  </si>
  <si>
    <t>ultimately the consumer - N.Y. Tax Law § 471. ... ( Full Title: N.Y. Tax Law § 471. Imposition of cigarette tax)</t>
  </si>
  <si>
    <t>other toabcco - N.Y. Tax Law § 471-b ( Full Title: N.Y. Tax Law § 471-b. Imposition of tobacco products tax), snuff and little cigars - N.Y. Tax Law § 471-b ( Full Title: N.Y. Tax Law § 471-b. Imposition of tobacco products tax), tobacco products use tax - N.Y. Tax Law § 471-c ( Full Title: N.Y. Tax Law § 471-c. Use tax on tobacco products)</t>
  </si>
  <si>
    <t>preemption - N.Y. Tax Law § 1201.... ( Full Title: N.Y. Tax Law § 1201. Taxes administered by cities of one million or more)</t>
  </si>
  <si>
    <t>Cities of more than 1 million inhabitants are exempt from N.Y. Tax Law § 1201.</t>
  </si>
  <si>
    <t>basic cost - N.Y. Tax Law § 483. ... ( Full Title: N.Y. Tax Law § 483. Definitions), minimum pricing - N.Y. Tax Law § 483. ... ( Full Title: N.Y. Tax Law § 483. Definitions)</t>
  </si>
  <si>
    <t>substantially lessen competition - N.Y. Tax Law § 484. ... ( Full Title: N.Y. Tax Law § 484. Unlawful acts; violations of article)</t>
  </si>
  <si>
    <t>combo - N.Y. Tax Law § 485. ... ( Full Title: N.Y. Tax Law § 485. Determination of cost of agent, retail dealer or wholesale dealer)</t>
  </si>
  <si>
    <t>Cigarette Tax Rate - N.C. Gen. Stat. § 105-113.5 ( Full Title: N.C. Gen. Stat. § 105-113.5. Tax on cigarettes.), Cigarette Use Tax - N.C. Gen. Stat. § 105-113.6 ( Full Title: N.C. Gen. Stat. § 105-113.6. Use tax levied.)</t>
  </si>
  <si>
    <t>General Fund - N.C. Gen. Stat. § 105-113.40 ( Full Title: N.C. Gen. Stat. § 105-113.40A. Use of Tax Proceeds.), University Cancer Research Fund - N.C. Gen. Stat. § 105-113.40 ( Full Title: N.C. Gen. Stat. § 105-113.40A. Use of Tax Proceeds.)</t>
  </si>
  <si>
    <t>Tobacco Products Tax - N.C. Gen. Stat. § 105-113.35 ( Full Title: N.C. Gen. Stat. § 105-113.35. Tax on tobacco products other than cigarettes.), Vapor Products Definition - N.C. Gen. Stat. § 105-113.4 ( Full Title: N.C. Gen. Stat. § 105-113.4. Definitions.), Vapor Products Tax - N.C. Gen. Stat. § 105-113.35 ( Full Title: N.C. Gen. Stat. § 105-113.35. Tax on tobacco products other than cigarettes.)</t>
  </si>
  <si>
    <t>Vapor Products Tax - N.C. Gen. Stat. § 105-113.35 ( Full Title: N.C. Gen. Stat. § 105-113.35. Tax on tobacco products other than cigarettes.)</t>
  </si>
  <si>
    <t>Preemption - N.C. Gen. Stat. § 105-113.3 ( Full Title: N.C. Gen. Stat. § 105-113.3. Scope of tax; administration.), Tobacco Product Definition - N.C. Gen. Stat. § 105-113.4 ( Full Title: N.C. Gen. Stat. § 105-113.4. Definitions.)</t>
  </si>
  <si>
    <t>cigarettes - N.D. Cent. Code § 57-36-06 ( Full Title: N.D. Cent. Code § 57-36-06. Cigarettes –Amount of tax), use tax - N.D. Cent. Code § 57-36-27 ( Full Title: N.D. Cent. Code § 57-36-27. Consumer’s use tax –Reports –Remittances), cigarette 2 - N.D. Cent. Code § 57-36-32 ( Full Title: N.D. Cent. Code § 57-36-32. Separate and additional tax on the sale of cigarettes –Collection –Allocation of revenue –Tax avoidance prohibited)</t>
  </si>
  <si>
    <t>funds - N.D. Cent. Code § 57-36-31 ( Full Title: N.D. Cent. Code § 57-36-31. Transfer and allocation of revenues —Appropriation.)</t>
  </si>
  <si>
    <t>other tobacco tax - N.D. Cent. Code § 57-36-25 ( Full Title: N.D. Cent. Code § 57-36-25. Cigars and pipe tobacco –Excise tax on wholesale purchase price –Other tobacco products –Excise tax on weight –Penalty –Reports –Collection –Allocation of revenue), use tax other tobacco - N.D. Cent. Code § 57-36-28 ( Full Title: N.D. Cent. Code § 57-36-28. Consumer’s use tax –Cigars, pipe tobacco, and other tobacco products --Reports –Remittances)</t>
  </si>
  <si>
    <t>Cigarette Excise Tax - Ohio Rev. Code Ann. § 5743.02 ( Full Title: Ohio Rev. Code Ann. § 5743.02. Excise tax on sale of cigarettes; distribution of revenue.), Cigarette Use Tax - Ohio Rev. Code Ann. § 5743.32 ( Full Title: Ohio Rev. Code Ann. § 5743.32. Excise tax on use, storage or consumption of cigarettes; use of revenue.)</t>
  </si>
  <si>
    <t>General Fund - Ohio Rev. Code Ann. § 5743.32 ( Full Title: Ohio Rev. Code Ann. § 5743.32. Excise tax on use, storage or consumption of cigarettes; use of revenue.), Tax Refund Fund/General Fund - Ohio Rev. Code Ann. § 5743.02 ( Full Title: Ohio Rev. Code Ann. § 5743.02. Excise tax on sale of cigarettes; distribution of revenue.)</t>
  </si>
  <si>
    <t>Tobacco Product Tax - Ohio Rev. Code Ann. § 5743.51 ( Full Title: Ohio Rev. Code Ann. § 5743.51. Tax on tobacco and vapor products received by distributor or sold by manufacturer to retail dealer.), Premium Cigar Definition - Ohio Rev. Code Ann. § 5743.01 ( Full Title: Ohio Rev. Code Ann. § 5743.01. Definitions.), Vapor Product Definition - Ohio Rev. Code Ann. § 5743.01 ( Full Title: Ohio Rev. Code Ann. § 5743.01. Definitions.), Tobacco Product Definition - Ohio Rev. Code Ann. § 5743.01 ( Full Title: Ohio Rev. Code Ann. § 5743.01. Definitions.), Tobacco Product Tax - Ohio Rev. Code Ann. § 5743.62 ( Full Title: Ohio Rev. Code Ann. § 5743.62. Excise tax on seller of tobacco or vapor products to consumer.), Tobacco Products Tax - Ohio Rev. Code Ann. § 5743.63 ( Full Title: Ohio Rev. Code Ann. § 5743.63. Excise tax on storage, use or other consumption of tobacco products.)</t>
  </si>
  <si>
    <t>Tobacco Product Tax - Ohio Rev. Code Ann. § 5743.51 ( Full Title: Ohio Rev. Code Ann. § 5743.51. Tax on tobacco and vapor products received by distributor or sold by manufacturer to retail dealer.), Tobacco Product Tax - Ohio Rev. Code Ann. § 5743.62 ( Full Title: Ohio Rev. Code Ann. § 5743.62. Excise tax on seller of tobacco or vapor products to consumer.), Tobacco Products Tax - Ohio Rev. Code Ann. § 5743.63 ( Full Title: Ohio Rev. Code Ann. § 5743.63. Excise tax on storage, use or other consumption of tobacco products.)</t>
  </si>
  <si>
    <t>Tobacco Product Tax - Ohio Rev. Code Ann. § 5743.51 ( Full Title: Ohio Rev. Code Ann. § 5743.51. Tax on tobacco and vapor products received by distributor or sold by manufacturer to retail dealer.), Tobacco Products Tax - Ohio Rev. Code Ann. § 5743.63 ( Full Title: Ohio Rev. Code Ann. § 5743.63. Excise tax on storage, use or other consumption of tobacco products.), Tobacco Product Tax - Ohio Rev. Code Ann. § 5743.62 ( Full Title: Ohio Rev. Code Ann. § 5743.62. Excise tax on seller of tobacco or vapor products to consumer.)</t>
  </si>
  <si>
    <t>Tobacco Product Tax - Ohio Rev. Code Ann. § 5743.62 ( Full Title: Ohio Rev. Code Ann. § 5743.62. Excise tax on seller of tobacco or vapor products to consumer.), Tobacco Products Tax - Ohio Rev. Code Ann. § 5743.63 ( Full Title: Ohio Rev. Code Ann. § 5743.63. Excise tax on storage, use or other consumption of tobacco products.), Tobacco Product Tax - Ohio Rev. Code Ann. § 5743.51 ( Full Title: Ohio Rev. Code Ann. § 5743.51. Tax on tobacco and vapor products received by distributor or sold by manufacturer to retail dealer.)</t>
  </si>
  <si>
    <t>County Tax - Ohio Rev. Code Ann. § 5743.021 ( Full Title: Ohio Rev. Code Ann. § 5743.021. Additional sales tax for benefit of qualifying regional arts and cultural district.)</t>
  </si>
  <si>
    <t>Ohio provides certain conditions under which a county may institute its own cigarette tax. Ohio Rev. Code Ann. §§ 5743.021, 5743.024, 5743.026, 5743.321, 5743.323, &amp; 5743.324, and the taxation provided for in some of these sections (§§ 5743.024 and 5743.323) is preempted as of September 23, 2008.</t>
  </si>
  <si>
    <t>Cost to Retailer Definition - Ohio Rev. Code Ann. § 1333.11 ( Full Title: Ohio Rev. Code Ann. § 1333.11 Definitions.), Cost to Retailer Presumption - Ohio Rev. Code Ann. § 1333.11 ( Full Title: Ohio Rev. Code Ann. § 1333.11 Definitions.), Cost to Wholesaler Definition - Ohio Rev. Code Ann. § 1333.11 ( Full Title: Ohio Rev. Code Ann. § 1333.11 Definitions.)</t>
  </si>
  <si>
    <t>Sales at Less than Cost - Ohio Rev. Code Ann. § 1333.12 ( Full Title: Ohio Rev. Code Ann. § 1333.12. Selling at less than cost.)</t>
  </si>
  <si>
    <t>Combination Sales - Ohio Rev. Code Ann. § 1333.11 ( Full Title: Ohio Rev. Code Ann. § 1333.11 Definitions.)</t>
  </si>
  <si>
    <t>cigarettes and funds - Okla. Stat. tit. 68 § 302 ( Full Title: Okla. Stat. tit. 68 § 302. Stamp excise tax upon sale, use, gift, possession, or consumption of cigarettes), cigarettes 2 - Okla. Stat. tit. 68 § 302-1 ( Full Title: Okla. Stat. tit. 68 § 302-1. Additional tax on cigarettes –Rates –Apportionment of revenues), cigarettes 3 - Okla. Stat. tit. 68 § 302-2 ( Full Title: Okla. Stat. tit. 68 § 302-2. Additional tax on cigarettes –Rates –Disposition of revenue), federal tax make up - Okla. Stat. tit. 68 § 302-3 ( Full Title: Okla. Stat. tit. 68 § 302-3. Additionaltax on cigarettes –Rates –Apportionment of revenues), cigarettes 4 - Okla. Stat. tit. 68 § 302-4 ( Full Title: Okla. Stat. tit. 68 § 302-4. Additional tax on cigarettes –Rates –Apportionment of revenues), cigarettes 5 - Okla. Stat. tit. 68 § 302-5. Tax on cigarettes in addition to tax leviedin Sections 302 to 302-4 ( Full Title: Okla. Stat. tit. 68 § 302-5. Tax on cigarettes in addition to tax leviedin Sections 302 to 302-4), cigarettes 6 - Okla. Stat. tit. 68 § 302-7 ( Full Title: Okla. Stat. tit. 68 § 302-7. Additional tax on cigarettes –Rates –Apportionment of revenue)</t>
  </si>
  <si>
    <t>liability - Okla. Stat. tit. 68 § 302 ( Full Title: Okla. Stat. tit. 68 § 302. Stamp excise tax upon sale, use, gift, possession, or consumption of cigarettes)</t>
  </si>
  <si>
    <t>cigarettes and funds - Okla. Stat. tit. 68 § 302 ( Full Title: Okla. Stat. tit. 68 § 302. Stamp excise tax upon sale, use, gift, possession, or consumption of cigarettes), funds 2 - Okla. Stat. tit. 68 § 302-1 ( Full Title: Okla. Stat. tit. 68 § 302-1. Additional tax on cigarettes –Rates –Apportionment of revenues), funds 3 - Okla. Stat. tit. 68 § 302-3 ( Full Title: Okla. Stat. tit. 68 § 302-3. Additionaltax on cigarettes –Rates –Apportionment of revenues), fund 4 - Okla. Stat. tit. 68 § 302-4 ( Full Title: Okla. Stat. tit. 68 § 302-4. Additional tax on cigarettes –Rates –Apportionment of revenues), distribution - Okla. Stat. tit. 68 § 302-5. Tax on cigarettes in addition to tax leviedin Sections 302 to 302-4 ( Full Title: Okla. Stat. tit. 68 § 302-5. Tax on cigarettes in addition to tax leviedin Sections 302 to 302-4), funds 6 - Okla. Stat. tit. 68 § 302-7 ( Full Title: Okla. Stat. tit. 68 § 302-7. Additional tax on cigarettes –Rates –Apportionment of revenue), general fund - Okla. Stat. tit. 68 § 303 ( Full Title: Okla. Stat. tit. 68 § 303. Purpose of Tax—Disposition of Revenue)</t>
  </si>
  <si>
    <t>other tobacco - Okla. Stat. tit. 68 § 402 ( Full Title: Okla. Stat. tit. 68 § 402. Amount of tax), tobacco products 2 - Okla. Stat. tit. 68 § 402-1 ( Full Title: Okla. Stat. tit. 68 § 402-1. Additional tax on tobacco products –Rates –Apportionment of revenues), tobacco products 3 - Okla. Stat. tit. 68 § 402-3. Tobacco products taxin addition to tax levied in sections 402 and 402-1 – ( Full Title: Okla. Stat. tit. 68 § 402-3. Tobacco products taxin addition to tax levied in sections 402 and 402-1 –Rates --Apportionment)</t>
  </si>
  <si>
    <t>preemption - Okla. Stat. tit. 37 § 600.10 ( Full Title: Okla. Stat. tit. 37 § 600.10. Restrictions on Agency or Other Political Subdivision’s Regulation), preemption 2 - Okla. Stat. tit. 63 § 1-229.20 ( Full Title: Okla. Stat. tit. 63 § 1-229.20. Regulation by political subdivisions restricted)</t>
  </si>
  <si>
    <t>Oklahoma specifically provides that local governing bodies may not "adopt any order, ordinance, rule or regulation concerning the sale, purchase, distribution, advertising, sampling, promotion, display, possession, licensing or taxation of tobacco products or vapor products." Okla. Stat. tit. 37 § 600.10.</t>
  </si>
  <si>
    <t>minimum price - Okla. Stat. tit. 68 § 327 ( Full Title: Okla. Stat. tit. 68 § 327. Definitions), cost to wholesaler - Okla. Stat. tit. 68 § 329 ( Full Title: Okla. Stat. tit. 68 § 329. Cost to Wholesaler—Meaning), cost to retailer - Okla. Stat. tit. 68 § 330 ( Full Title: Okla. Stat. tit. 68 § 330. Cost to the Retailer—Meaning)</t>
  </si>
  <si>
    <t>below cost - Okla. Stat. tit. 68 § 328 ( Full Title: Okla. Stat. tit. 68 § 328. Sales at Less Than Cost—Penalty)</t>
  </si>
  <si>
    <t>combination sales - Okla. Stat. tit. 68 § 333 ( Full Title: Okla. Stat. tit. 68 § 333. Combination Sales)</t>
  </si>
  <si>
    <t>Cigarette Tax Rate - Or. Rev. Stat. § 323.030 ( Full Title: Or. Rev. Stat. § 323.030. Tax imposed; rate; exclusiveness; only one distribution taxed.), Cigarette Tax RAte - Or. Rev. Stat. § 323.030 ( Full Title: Or. Rev. Stat. § 323.030. Tax imposed; rate; exclusiveness; only one distribution taxed.), Cigarette Tax Rate - Or. Rev. Stat. § 323.031 ( Full Title: Or. Rev. Stat. § 323.031. Additional tax imposed; rate.)</t>
  </si>
  <si>
    <t>Consumer Tax Liability - Or. Rev. Stat. § 323.085 ( Full Title: Or. Rev. Stat. § 323.085. Presumptions regarding distribution and prepayment of tax.)</t>
  </si>
  <si>
    <t>Revenue - Or. Rev. Stat. § 323.455 ( Full Title: Or. Rev. Stat. § 323.455. Distribution of certain cigarette tax revenues.), Revenue - Or. Rev. Stat. § 323.455 ( Full Title: Or. Rev. Stat. § 323.455. Distribution of certain cigarette tax revenues.), Revenue - Or. Rev. Stat. § 323.457 ( Full Title: Or. Rev. Stat. § 323.457. Distribution of additional tax proceeds.)</t>
  </si>
  <si>
    <t>Tobacco Products Tax Rate - Or. Rev. Stat. § 323.505 ( Full Title: Or. Rev. Stat. § 323.505. Tax imposed on distribution; rate.), Moist Snuff Definition - Or. Rev. Stat. §323.500 ( Full Title: Or. Rev. Stat. §323.500. Definitions.)</t>
  </si>
  <si>
    <t>Preemption - Or. Rev. Stat. § 323.030 ( Full Title: Or. Rev. Stat. § 323.030. Tax imposed; rate; exclusiveness; only one distribution taxed.), Preemption - Or. Rev. Stat. § 323.640 ( Full Title: Or. Rev. Stat. § 323.640. Tax on distributors in lieu of all other state, county or municipal taxes on sale or use of tobacco.)</t>
  </si>
  <si>
    <t>Cigarette Excise Tax - 72 Pa. Stat. § 8206.... ( Full Title: 72 Pa. Stat. § 8206. Incidence and rate of tax.)</t>
  </si>
  <si>
    <t>Local Cigarette Tax Fund (school districts) - 72 Pa. Stat. § 8296.... ( Full Title: 72 Pa. Stat. § 8296. Disposition of certain funds.), General Fund - 72 Pa. Stat. § 8296.... ( Full Title: 72 Pa. Stat. § 8296. Disposition of certain funds.), Children's Health Fund - 72 Pa. Stat. § 8296.... ( Full Title: 72 Pa. Stat. § 8296. Disposition of certain funds.)</t>
  </si>
  <si>
    <t>E-Cigarette Definition - 72 Pa. Stat. § 8201-... ( Full Title: 72 Pa. Stat. § 8201-A. Definitions.), Tobacco Products Definition - 72 Pa. Stat. § 8201-... ( Full Title: 72 Pa. Stat. § 8201-A. Definitions.), Tobacco Products Tax - 72 Pa. Stat. § 8202-... ( Full Title: 72 Pa. Stat. § 8202-A. Incidence and rate of tax.), E-Cigarette Tax - 72 Pa. Stat. § 8202-... ( Full Title: 72 Pa. Stat. § 8202-A. Incidence and rate of tax.)</t>
  </si>
  <si>
    <t>E-Cigarette Tax - 72 Pa. Stat. § 8202-... ( Full Title: 72 Pa. Stat. § 8202-A. Incidence and rate of tax.)</t>
  </si>
  <si>
    <t>Preemption - 72 Pa. Stat. § 232-A... ( Full Title: 72 Pa. Stat. § 232-A. Preemption.)</t>
  </si>
  <si>
    <t>Pennsylvania generally preempts cigarette taxation at the local level, except that 53 Pa. Cons. Stat. § 8722 provides that, if authorized by local government, a school district in a city of the first class (of which Philadelphia is the only such city) may impose a cigarette tax at a rate of 10 cents per cigarette within the school district. Regarding preemption generally, there is also a grandfather clause stating that preemption "shall not apply to any ordinance or regulation adopted by a city of the first class prior to June 1, 2018, regarding or affecting the sale of tobacco products by dealers licensed under this article." 72 Pa. Cons. Stat. § 232-A (b).</t>
  </si>
  <si>
    <t>Cost of the Retailer Definition - 72 Pa. Stat. § 202-A... ( Full Title: 72 Pa. Stat. § 202-A. Definitions.), Cost of the Wholesaler Definition - 72 Pa. Stat. § 202-A... ( Full Title: 72 Pa. Stat. § 202-A. Definitions.), Cost of Doing Business Definition - 72 Pa. Stat. § 202-A... ( Full Title: 72 Pa. Stat. § 202-A. Definitions.)</t>
  </si>
  <si>
    <t>Below Cost Sales - 72 Pa. Stat. § 217-A... ( Full Title: 72 Pa. Stat. § 217-A. Sales at less than cost.)</t>
  </si>
  <si>
    <t>Combination Sales - 72 Pa. Stat. § 218-A... ( Full Title: 72 Pa. Stat. § 218-A. Combinations sales; inducements)</t>
  </si>
  <si>
    <t>Cigarette Tax Distributor Liability - 44 R.I. Gen. Laws § 44-20-12 ( Full Title: 44 R.I. Gen. Laws § 44-20-12. Tax imposed on cigarettes sold.), Cigarette Tax Consumer Liability - 44 R.I. Gen. Laws § 44-20-13 ( Full Title: 44 R.I. Gen. Laws § 44-20-13. Tax imposed on unstamped cigarettes.), Cigarette Use Tax - 44 R.I. Gen. Laws § 44-20-14 ( Full Title: 44 R.I. Gen. Laws § 44-20-14. Return and payment of use tax.), Cigarette/Little Cigar Tax - 280 20 R.I. Code R. § 15.1.18 ( Full Title: 280 20 R.I. Code R. § 15.1.18. Tax Rate on Cigarettes and Little Cigars.)</t>
  </si>
  <si>
    <t>Cigarette Tax Consumer Liability - 44 R.I. Gen. Laws § 44-20-13 ( Full Title: 44 R.I. Gen. Laws § 44-20-13. Tax imposed on unstamped cigarettes.), Cigarette Use Tax - 44 R.I. Gen. Laws § 44-20-14 ( Full Title: 44 R.I. Gen. Laws § 44-20-14. Return and payment of use tax.), Cigarette Tax Rate - 44 R.I. Gen. Laws § 44-20-12 ( Full Title: 44 R.I. Gen. Laws § 44-20-12. Tax imposed on cigarettes sold.)</t>
  </si>
  <si>
    <t>Consumer Tax Liability - 44 R.I. Gen. Laws § 44-20-53 ( Full Title: 44 R.I. Gen. Laws § 44-20-53. Direct tax on consumer.)</t>
  </si>
  <si>
    <t>Cigarette Tax Consumer Liability - 44 R.I. Gen. Laws § 44-20-13 ( Full Title: 44 R.I. Gen. Laws § 44-20-13. Tax imposed on unstamped cigarettes.), Cigarette Tax Rate - 44 R.I. Gen. Laws § 44-20-12 ( Full Title: 44 R.I. Gen. Laws § 44-20-12. Tax imposed on cigarettes sold.)</t>
  </si>
  <si>
    <t>Revenue - 44. R.I. Gen. Laws § 44-20-49 ( Full Title: 44. R.I. Gen. Laws § 44-20-49. Disposition of revenue—Payment of refunds.)</t>
  </si>
  <si>
    <t>Tobacco Products Tax - 44 R.I. Gen. Laws § 44-20-13.2 ( Full Title: 44 R.I. Gen. Laws § 44-20-13.2. Tax imposed on other tobacco products, smokeless tobacco, cigars, and pipe tobacco products.)</t>
  </si>
  <si>
    <t>Preemption - R.I. Const. Art. XII... ( Full Title: R.I. Const. Art. XIII § 5. Local taxing and borrowing powers.)</t>
  </si>
  <si>
    <t>Cost to Retailer Definition - 6 R.I. Gen. Laws § 6-13-1 ( Full Title: 6 R.I. Gen. Laws § 6-13-1. Definitions.), Cost to Wholesaler Definition - 6 R.I. Gen. Laws § 6-13-1 ( Full Title: 6 R.I. Gen. Laws § 6-13-1. Definitions.)</t>
  </si>
  <si>
    <t>Sales Below Cost - 280 20 R.I. Code R. § 15.1.16 ( Full Title: 280 20 R.I. Code R. § 15.1.16. Minimum Pricing of Cigarettes.), Sales Below Cost - 6 R.I. Gen. Laws § 6-13-3 ( Full Title: 6 R.I. Gen. Laws § 6-13-3. Penalty for advertising or sale to injure competitors or destroy competition.)</t>
  </si>
  <si>
    <t>Cigarette Tax - S.C. Code Ann.  § 12-21-620 ( Full Title: S.C. Code Ann.  § 12-21-620. Tax rates on products containing tobacco; “cigarette” defined.), Cigarette Tax - S.C. Code Ann. § 12-21-625 ( Full Title: S.C. Code Ann. § 12-21-625. Cigarette surtax; imposition; crediting of revenues; definition of “cigarette”.)</t>
  </si>
  <si>
    <t>S.C. Hollings Cancer Center - S.C. Code Ann. § 12-21-625 ( Full Title: S.C. Code Ann. § 12-21-625. Cigarette surtax; imposition; crediting of revenues; definition of “cigarette”.), Smoking Prevention and Cessation Trust Fund - S.C. Code Ann. § 12-21-625 ( Full Title: S.C. Code Ann. § 12-21-625. Cigarette surtax; imposition; crediting of revenues; definition of “cigarette”.), S.C. Medicaid Reserve Fund - S.C. Code Ann. § 12-21-625 ( Full Title: S.C. Code Ann. § 12-21-625. Cigarette surtax; imposition; crediting of revenues; definition of “cigarette”.)</t>
  </si>
  <si>
    <t>Tobacco Products Tax - S.C. Code Ann.  § 12-21-620 ( Full Title: S.C. Code Ann.  § 12-21-620. Tax rates on products containing tobacco; “cigarette” defined.)</t>
  </si>
  <si>
    <t>Cigarette Tax Rate - S.D. Codified Laws § 10-50-3 ( Full Title: S.D. Codified Laws § 10-50-3. Tax imposed on cigarettes held for sale – Rates of tax.), Use Tax - S.D. Codified Laws § 10-50-6 ( Full Title: S.D. Codified Laws § 10-50-6. Stamped cigarettes not subject to further tax – Person in possession of unstamped cigarettes liable for tax and penalty.)</t>
  </si>
  <si>
    <t>Consumer Liability - S.D. Codified Laws § 10-50-8 ( Full Title: S.D. Codified Laws § 10-50-8. Impact of tax borne by consumer – Separate statement on invoice – Method of collection unaffected.)</t>
  </si>
  <si>
    <t>Cigarette Tax Rate - S.D. Codified Laws § 10-50-3 ( Full Title: S.D. Codified Laws § 10-50-3. Tax imposed on cigarettes held for sale – Rates of tax.)</t>
  </si>
  <si>
    <t>Revenue Stream - S.D. Codified Laws § 10-50-52 ( Full Title: S.D. Codified Laws § 10-50-52. Disposition of proceeds of tax.)</t>
  </si>
  <si>
    <t>Tobacco Products Tax - S.D. Codified Laws § 10-50-61 ( Full Title: S.D. Codified Laws § 10-50-61. Wholesale tax on tobacco products – Credit for tax paid.)</t>
  </si>
  <si>
    <t>Cost to Retailer Definition - S.D. Codified Laws § 37-10-5 ( Full Title: S.D. Codified Laws § 37-10-5. Computation of cost to Retailer – Expenses included.), Retailer Presumption of Cost - S.D. Codified Laws § 37-10-6 ( Full Title: S.D. Codified Laws § 37-10-6. Presumption as to cost of doing business by retailer.), Cost to Wholesaler Definition - S.D. Codified Law § 37-10-9 ( Full Title: S.D. Codified Law § 37-10-9. Computation of cost to wholesaler – Expenses included.), Cost to Wholesaler Presumption - S.D. Codified Law § 37-10-10 ( Full Title: S.D. Codified Law § 37-10-10. Presumption as to cost of doing business by wholesaler – Cartage cost.), Distributor Minimum Pricing - S.D. Admin. R. 64:44:01:02 ( Full Title: S.D. Admin. R. 64:44:01:02. Minimum price on cigarettes.)</t>
  </si>
  <si>
    <t>Sales Below Cost - S.D. Codified Laws § 37-10-2 ( Full Title: S.D. Codified Laws § 37-10-2. Sales at less than cost to prevent competition unlawful – Rebates and concessions not applicable to other merchandise.)</t>
  </si>
  <si>
    <t>Combination Sales - S.D. Codified Law § 37-10-14 ( Full Title: S.D. Codified Law § 37-10-14. Application of minimum price provisions to combination sales, rebates and concessions.)</t>
  </si>
  <si>
    <t>Cigarette Tax Rate - Tenn. Code Ann. § 67-4-1004 ( Full Title: Tenn. Code Ann. § 67-4-1004. Rate on cigarettes; Enforcement and administration fee; Expired tax stamps.), Cigarette Tax Rate - Tenn. Code Ann. § 67-4-1004 ( Full Title: Tenn. Code Ann. § 67-4-1004. Rate on cigarettes; Enforcement and administration fee; Expired tax stamps.)</t>
  </si>
  <si>
    <t>Consumer Liability - Tenn. Code Ann. § 67-4-1003 ( Full Title: Tenn. Code Ann. § 67-4-1003. Tax levied on consumer.)</t>
  </si>
  <si>
    <t>tennessee rural public school building - Tenn. Code Ann. § 67-4-1025 ( Full Title: Tenn. Code Ann. § 67-4-1025. Distribution of revenue.), University of Tennessee Fund - Tenn. Code Ann. § 67-4-1025 ( Full Title: Tenn. Code Ann. § 67-4-1025. Distribution of revenue.), General state school fund - Tenn. Code Ann. § 67-4-1025 ( Full Title: Tenn. Code Ann. § 67-4-1025. Distribution of revenue.), Public school systems - Tenn. Code Ann. § 67-4-1025 ( Full Title: Tenn. Code Ann. § 67-4-1025. Distribution of revenue.), Administration/Enforcement Unfair Cig. Sales - Tenn. Code Ann. § 67-4-1025 ( Full Title: Tenn. Code Ann. § 67-4-1025. Distribution of revenue.), Education Trust Fund/Ag. Fund - Tenn. Code Ann. § 67-4-1025 ( Full Title: Tenn. Code Ann. § 67-4-1025. Distribution of revenue.), Trauma system fund - Tenn. Code Ann. § 67-4-1025 ( Full Title: Tenn. Code Ann. § 67-4-1025. Distribution of revenue.)</t>
  </si>
  <si>
    <t>Tobacco Products Tax - Tenn. Code Ann. § 67-4-1005 ( Full Title: Tenn. Code Ann. § 67-4-1005. Rate on other tobacco products.)</t>
  </si>
  <si>
    <t>Preemption - Tenn. Code Ann. § 39-17-1551 ( Full Title: Tenn. Code Ann. § 39-17-1551. Purpose of part -- Exemptions -- Authority to prohibit smoking.)</t>
  </si>
  <si>
    <t>Minimum Sale Pricing - Tenn. Comp. R. &amp; Regs. 1320-04-03.12 ( Full Title: Tenn. Comp. R. &amp; Regs. 1320-04-03.12. Minimum Sales Price.), Basic Cost of Cigarettes Definition - Tenn. Code Ann. § 47-25-302 ( Full Title: Tenn. Code Ann. § 47-25-302. Part Definitions.), Retailer Cost of Doing Business - Tenn. Code Ann. § 47-25-302 ( Full Title: Tenn. Code Ann. § 47-25-302. Part Definitions.), Retailer Cost Definition - Tenn. Code Ann. § 47-25-302 ( Full Title: Tenn. Code Ann. § 47-25-302. Part Definitions.)</t>
  </si>
  <si>
    <t>Sales Below Cost - Tenn. Code Ann. § 47-25-303 ( Full Title: Tenn. Code Ann. § 47-25-303. Sales below cost -- Evidence -- Enforcement by department of revenue.)</t>
  </si>
  <si>
    <t>Combination Sales - Tenn. Code Ann. § 47-25-307 ( Full Title: Tenn. Code Ann. § 47-25-307. Advertisements.)</t>
  </si>
  <si>
    <t>imposed - Tex. Tax Code  154.022 ( Full Title: Tex. Tax Code  154.022. Tax imposed on first sale of cigarettes)</t>
  </si>
  <si>
    <t>use tax - Tex. Tax Code § 154.021 ( Full Title: Tex. Tax Code § 154.021. Imposition and rate of tax)</t>
  </si>
  <si>
    <t>ultimate consumer - Tex. Tax Code  154.023 ( Full Title: Tex. Tax Code  154.023. Impact of tax)</t>
  </si>
  <si>
    <t>cigarette tax recovery trust fund - Tex. Tax Code Ann. § 154.051 ( Full Title: Tex. Tax Code Ann. § 154.051. Cigarette Tax Recovery Trust Fund.), enforcement - Tex. Tax Code Ann. § 154.602 ( Full Title: Tex. Tax Code Ann. § 154.602. Funds for Enforcement.), revenue remaining - Tex. Tax Code Ann. § 154.603 ( Full Title: Tex. Tax Code Ann. § 154.603. Disposition of Revenue.), property tax relief fund - Tex. Tax Code Ann. § 154.6035 ( Full Title: Tex. Tax Code Ann. § 154.6035. Allocation of Certain Revenue to Property Tax Relief Fund.)</t>
  </si>
  <si>
    <t>tobacco product means - Tex.Tax Code § 155.001 ( Full Title: Tex.Tax Code § 155.001. Definitions), cigar tax - Tex. Tax Code § 155.021 ( Full Title: Tex. Tax Code § 155.021. Tax imposed on cigars), permit holder receives tobacco products - Tex. Tax Code § 155.0211 ( Full Title: Tex. Tax Code § 155.0211. Tax imposed on tobacco products other than cigars)</t>
  </si>
  <si>
    <t>tax - Utah Code § 59-14-204 ( Full Title: Utah Code § 59-14-204. Tax basis –Rate –Future increase –Cigarette tax restricted account –Appropriation and expenditure revenues)</t>
  </si>
  <si>
    <t>general fund - Utah Code Ann. § 59-14-206 ( Full Title: Utah Code Ann. § 59-14-206. Sales of stamps —Deposit of revenues —Redemption of unused stamps —Discount on lump purchases of stamps —Unlawful acts.), enhancing medicaid provider reimbursement rates - Utah Code § 59-14-204 ( Full Title: Utah Code § 59-14-204. Tax basis –Rate –Future increase –Cigarette tax restricted account –Appropriation and expenditure revenues)</t>
  </si>
  <si>
    <t>moist snuff - Utah Code § 59-14-302 ( Full Title: Utah Code § 59-14-302. Tax basis --rates), lilcigar - Utah Code § 59-14-302 ( Full Title: Utah Code § 59-14-302. Tax basis --rates)</t>
  </si>
  <si>
    <t>tax - Vt. Stat. tit. 32, § 7771 ( Full Title: Vt. Stat. tit. 32, § 7771. Rate of tax)</t>
  </si>
  <si>
    <t>tax imposed - Vt. Stat. tit. 32, § 7771 ( Full Title: Vt. Stat. tit. 32, § 7771. Rate of tax)</t>
  </si>
  <si>
    <t>general fund - Vt. Stat. Ann. tit. 32 § 7823 ( Full Title: Vt. Stat. Ann. tit. 32 § 7823. Deposit of revenue)</t>
  </si>
  <si>
    <t>tobacco products tax - Vt. Stat. tit. 32, § 7811 ( Full Title: Vt. Stat. tit. 32, § 7811. Imposition of tobacco products tax), tax - Vt. Stat. tit. 32, § 7771 ( Full Title: Vt. Stat. tit. 32, § 7771. Rate of tax), new smokeless tobacco - Vt. Stat. tit. 32,§ 7702 ( Full Title: Vt. Stat. tit. 32,§ 7702. Definitions)</t>
  </si>
  <si>
    <t>tobacco products - Vt. Stat. tit. 32,§ 7702 ( Full Title: Vt. Stat. tit. 32,§ 7702. Definitions), tobacco products tax - Vt. Stat. tit. 32, § 7811 ( Full Title: Vt. Stat. tit. 32, § 7811. Imposition of tobacco products tax)</t>
  </si>
  <si>
    <t>Cigarette Tax Regulation - 23 Va. Admin. Code 10-370-20 ( Full Title: 23 Va. Admin. Code 10-370-20 Tax levied; rate), Cigarette Tax Regulation - 23 Va. Admin. Code 10-210-5060 ( Full Title: 23 Va. Admin. Code 10-210-5060 Tobacco products), Cigarette Tax Subject - § 58.1-1018 ( Full Title: § 58.1-1018. Tax imposed on storage, use or consumption of cigarettes; exemption of products on which sales tax has been paid), Cigarette Tax Imposition and Rate - § 58.1-1001 ( Full Title: § 58.1-1001. Tax levied; rate)</t>
  </si>
  <si>
    <t>Cigarette Tax Subject - § 58.1-1018 ( Full Title: § 58.1-1018. Tax imposed on storage, use or consumption of cigarettes; exemption of products on which sales tax has been paid), Cigarette Tax Regulation - 23 Va. Admin. Code 10-370-20 ( Full Title: 23 Va. Admin. Code 10-370-20 Tax levied; rate), Cigarette Tax Imposition and Rate - § 58.1-1001 ( Full Title: § 58.1-1001. Tax levied; rate), Use Definition - § 58.1-1000 ( Full Title: § 58.1-1000. Definitions)</t>
  </si>
  <si>
    <t>Cigarette Tax Imposition and Rate - § 58.1-1001 ( Full Title: § 58.1-1001. Tax levied; rate)</t>
  </si>
  <si>
    <t>Health Care Fund - § 58.1-1018 ( Full Title: § 58.1-1018. Tax imposed on storage, use or consumption of cigarettes; exemption of products on which sales tax has been paid), Health Care Fund - § 58.1-1001 ( Full Title: § 58.1-1001. Tax levied; rate)</t>
  </si>
  <si>
    <t>Tobacco Products Tax - § 58.1-1021.02 ( Full Title: § 58.1-1021.02. Tax on tobacco products), Tobacco Product Definition - Va. Code § 58.1–1021.01 ( Full Title: Va. Code § 58.1–1021.01 Definitions), Loose Leaf Tobacco Definition - Va. Code § 58.1–1021.01 ( Full Title: Va. Code § 58.1–1021.01 Definitions), Moist Snuff Definition - Va. Code § 58.1–1021.01 ( Full Title: Va. Code § 58.1–1021.01 Definitions)</t>
  </si>
  <si>
    <t>Cigarette Tax Rate - Wash. Rev. Code 82.24.020 ( Full Title: Wash. Rev. Code 82.24.020 Tax imposed--Absorption of tax--Possession defined--Exempt tribal members), Cigarette Tax Rate - Wash. Rev. Code 82.24.026 ( Full Title: Wash. Rev. Code 82.24.026 Additional tax imposed--Where deposited), Cigarette Tax Liability - Wash. Admin. Code 458-20-186 ( Full Title: Wash. Admin. Code 458-20-186 Tax on cigarettes), Imposition of Cigarette Tax - Wash. Admin. Code 458-20-186 ( Full Title: Wash. Admin. Code 458-20-186 Tax on cigarettes), Liability for Cigarette Tax - Wash. Admin. Code 458-20-186 ( Full Title: Wash. Admin. Code 458-20-186 Tax on cigarettes), Retailers and Roll-Your-Own Cigarettes - Wash. Admin. Code 458-20-186 ( Full Title: Wash. Admin. Code 458-20-186 Tax on cigarettes), Retailer Roll-Your-Own Stamp Purchasing - Wash. Rev. Code 82.24.030 ( Full Title: Wash. Rev. Code 82.24.030 Stamps)</t>
  </si>
  <si>
    <t>Washnington includes roll-your-own cigarettes, including cigarette papers, as taxable cigarettes. Wash. Admin. Code 458-20-186(402).</t>
  </si>
  <si>
    <t>Cigarette Tax Rate - Wash. Rev. Code 82.24.020 ( Full Title: Wash. Rev. Code 82.24.020 Tax imposed--Absorption of tax--Possession defined--Exempt tribal members), Cigarette Tax Rate - Wash. Rev. Code 82.24.026 ( Full Title: Wash. Rev. Code 82.24.026 Additional tax imposed--Where deposited), Consumer Tax Liability - Wash. Admin. Code 458-20-186 ( Full Title: Wash. Admin. Code 458-20-186 Tax on cigarettes)</t>
  </si>
  <si>
    <t>Cigarette Tax Rate - Wash. Rev. Code 82.24.020 ( Full Title: Wash. Rev. Code 82.24.020 Tax imposed--Absorption of tax--Possession defined--Exempt tribal members), Cigarette Tax Rate - Wash. Rev. Code 82.24.026 ( Full Title: Wash. Rev. Code 82.24.026 Additional tax imposed--Where deposited)</t>
  </si>
  <si>
    <t>General Fund - Wash. Rev. Code 82.24.026 ( Full Title: Wash. Rev. Code 82.24.026 Additional tax imposed--Where deposited)</t>
  </si>
  <si>
    <t>Tobacco Products Definition - Wash. Admin. Code 458-20-185 ( Full Title: Wash. Admin. Code 458-20-185 Tax on tobacco products), Tobacco Tax Imposition - Wash. Admin. Code 458-20-185 ( Full Title: Wash. Admin. Code 458-20-185 Tax on tobacco products), Imposition of Tobacco Tax - Wash. Rev. Code 82.26.030 ( Full Title: Wash. Rev. Code 82.26.030 Legislative intent--Purpose), Tobacco Products Definition - Wash. Rev. Code 82.26.010 ( Full Title: Wash. Rev. Code 82.26.010 Definitions), Retailer Roll-Your-Own Stamp Purchasing - Wash. Rev. Code 82.24.030 ( Full Title: Wash. Rev. Code 82.24.030 Stamps), Tobacco Tax Rates - Wash. Rev. Code 82.26.020 ( Full Title: Wash. Rev. Code 82.26.020 Tax imposed--Deposited into the general fund), Retailers and Roll-Your-Own Cigarettes - Wash. Admin. Code 458-20-186 ( Full Title: Wash. Admin. Code 458-20-186 Tax on cigarettes)</t>
  </si>
  <si>
    <t>Preemption - Wash. Rev. Code 70.155.130 ( Full Title: Wash. Rev. Code 70.155.130 Preemption of political subdivisions), Preemption - Wash. Rev. Code § § 82.02.020 ( Full Title: Wash. Rev. Code § § 82.02.020. State preempts certain tax fields — Fees prohibited for the development of land or buildings — Voluntary payments by developers authorized — Limitations — Exceptions)</t>
  </si>
  <si>
    <t>Washington preempts political subdivisions from "adopting or enforcing requirements for the licensure and regulation of tobacco product promotions and sales within retail stores" including imposing "fees or license requirements on retail businesses for possessing or selling cigarettes or tobacco products, other than general business taxes or license fees not primarily levied on tobacco products." Wash. Rev. Code 70.155.130.</t>
  </si>
  <si>
    <t>Prohibition on Sales Below Cost - Wash. Rev. Code § 19.91.300 ( Full Title: Wash. Rev. Code § 19.91.300. Cigarettes — Sales below cost prohibited), Actual Price Definition - Wash. Rev. Code 82.26.010 ( Full Title: Wash. Rev. Code 82.26.010 Definitions)</t>
  </si>
  <si>
    <t>Prohibition on Sales Below Cost - Wash. Rev. Code § 19.91.300 ( Full Title: Wash. Rev. Code § 19.91.300. Cigarettes — Sales below cost prohibited)</t>
  </si>
  <si>
    <t>General Revenue Fund - W. Va. Code § 11-17-3 ( Full Title: W. Va. Code § 11-17-3 Levy of tax; ratio; dedication of proceeds), Cigarette Tax Rate - W. Va. Code § 11-17-3 ( Full Title: W. Va. Code § 11-17-3 Levy of tax; ratio; dedication of proceeds)</t>
  </si>
  <si>
    <t>Cigarette Tax Rate - W. Va. Code § 11-17-3 ( Full Title: W. Va. Code § 11-17-3 Levy of tax; ratio; dedication of proceeds)</t>
  </si>
  <si>
    <t>General Revenue Fund - W. Va. Code § 11-17-3 ( Full Title: W. Va. Code § 11-17-3 Levy of tax; ratio; dedication of proceeds)</t>
  </si>
  <si>
    <t>Tobacco Tax Rate - W. Va. Code § 11-17-3 ( Full Title: W. Va. Code § 11-17-3 Levy of tax; ratio; dedication of proceeds), Other Tobacco Products Definition - W. Va. Code R. § 110-17-2, ( Full Title: W. Va. Code R. § 110-17-2, Definitions), Tobacco Product Definition - W. Va. Code § 11-17-2 ( Full Title: W. Va. Code § 11-17-2 Definitions)</t>
  </si>
  <si>
    <t>E-Cig Liquid Tax Rate - W. Va. Code § 11-17-4b ( Full Title: W. Va. Code § 11-17-4b Levy of tax on e-cigarette liquid; definitions; rate; invoice; report; payment; authority of the Tax Commissioner to inspect and examine witnesses; presumption; bond)</t>
  </si>
  <si>
    <t>Preemption - W. Va. Code § 11-17-4a ( Full Title: W. Va. Code § 11-17-4a No tobacco products tax by municipalities or other governmental subdivisions)</t>
  </si>
  <si>
    <t>Wholesaler Cost Determination - W. Va. Code R. § 47-11 ( Full Title: W. Va. Code R. § 47-11A-6. How cost determined), Retailer Cost Determination - W. Va. Code R. § 47-11 ( Full Title: W. Va. Code R. § 47-11A-6. How cost determined)</t>
  </si>
  <si>
    <t>Selling Below Cost Prohibited - W. Va. Code § 47-11 ( Full Title: W. Va. Code § 47-11A-2. When selling below cost prohibited; penalty)</t>
  </si>
  <si>
    <t>Cigarette Tax Imposition and Rate - Wis. Stat. 139.31, ( Full Title: Wis. Stat. 139.31, Tax imposed; exceptions), Cigarette Use Tax Imposition and Rate - Wis. Stat. § 139.33 ( Full Title: Wis. Stat. § 139.33. Use tax)</t>
  </si>
  <si>
    <t>Cigarette Tax Imposition and Rate - Wis. Stat. 139.31, ( Full Title: Wis. Stat. 139.31, Tax imposed; exceptions)</t>
  </si>
  <si>
    <t>tobacco products tax - Wis. Stat. 139.76, ( Full Title: Wis. Stat. 139.76, Imposition; exceptions), tobacco products - Wis. Stat. 139.75, ( Full Title: Wis. Stat. 139.75, Definitions)</t>
  </si>
  <si>
    <t>Preemption - Wis. Stat. § 139.43 ( Full Title: Wis. Stat. § 139.43. Statewide concern)</t>
  </si>
  <si>
    <t>Cost to Retailer Cigarette/Tobacco - Wis. Stat. 100.30, ( Full Title: Wis. Stat. 100.30, Unfair sales act), Cost to Wholesaler Cigarette/Tobacco - Wis. Stat. 100.30, ( Full Title: Wis. Stat. 100.30, Unfair sales act), Cost to Wholesaler f/ Retailer Cigarette/Tobacco - Wis. Stat. 100.30, ( Full Title: Wis. Stat. 100.30, Unfair sales act), Multiple Retailer Minimum Cost - Wis. Admin. Code, ATCP. 105.004, ( Full Title: Wis. Admin. Code, ATCP. 105.004, Cigarette multiple retailers), Wholesaler Cost of Doing Business - Wis. Admin. Code, ATCP. 105.03, ( Full Title: Wis. Admin. Code, ATCP. 105.03, Determining the cost of doing business)</t>
  </si>
  <si>
    <t>No Sale Below Cost - Wis. Stat. 100.30, ( Full Title: Wis. Stat. 100.30, Unfair sales act)</t>
  </si>
  <si>
    <t>Combination - Wis. Stat. 100.30(2m)(a) ( Full Title: Wis. Stat. 100.30, Unfair sales act)</t>
  </si>
  <si>
    <t>Cigarette Excise Tax - Wyo. Stat. § 39-18-103, ( Full Title: Wyo. Stat. § 39-18-103, Imposition), Cigarette Use Tax - Wyo. Stat. § 39-18-103, ( Full Title: Wyo. Stat. § 39-18-103, Imposition)</t>
  </si>
  <si>
    <t>Cigarette Excise Tax Rate - Wyo. Stat. § 39-18-104, ( Full Title: Wyo. Stat. § 39-18-104, Taxation rate), Cigarette Use Tax Rate - Wyo. Stat. § 39-18-104, ( Full Title: Wyo. Stat. § 39-18-104, Taxation rate), Cigarette Excise Tax - Wyo. Stat. § 39-18-103, ( Full Title: Wyo. Stat. § 39-18-103, Imposition), Cigarette Use Tax - Wyo. Stat. § 39-18-103, ( Full Title: Wyo. Stat. § 39-18-103, Imposition)</t>
  </si>
  <si>
    <t>Cigarette Excise Tax Rate - Wyo. Stat. § 39-18-104, ( Full Title: Wyo. Stat. § 39-18-104, Taxation rate), Cigarette Use Tax Rate - Wyo. Stat. § 39-18-104, ( Full Title: Wyo. Stat. § 39-18-104, Taxation rate)</t>
  </si>
  <si>
    <t>Tobacco Tax - Wyo. Stat. § 39-18-104, ( Full Title: Wyo. Stat. § 39-18-104, Taxation rate), Tobacco Product Tax - Wyo. Stat. § 39-18-103, ( Full Title: Wyo. Stat. § 39-18-103, Imposition), Tobacco Product Definition - 011.0004.4.07242014 ( Full Title: 011.0004.4.07242014 Wyo. Code. R. Cigarette, Moist Snuff and Other Tobacco Taxes)</t>
  </si>
  <si>
    <t>Preemption - Wyo. Stat. § 39-18-103, ( Full Title: Wyo. Stat. § 39-18-103, Imposition)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</si>
</sst>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4" fontId="0" fillId="0" borderId="0" xfId="0" applyNumberFormat="1"/>
    <xf numFmtId="0" fontId="16"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workbookViewId="0">
      <selection sqref="A1:XFD1"/>
    </sheetView>
  </sheetViews>
  <sheetFormatPr defaultRowHeight="15" x14ac:dyDescent="0.25"/>
  <cols>
    <col min="1" max="1" width="23.28515625" customWidth="1"/>
    <col min="2" max="2" width="19" customWidth="1"/>
    <col min="3" max="3" width="19.140625" customWidth="1"/>
  </cols>
  <sheetData>
    <row r="1" spans="1:49" s="2" customFormat="1" ht="165" x14ac:dyDescent="0.25">
      <c r="A1" s="2" t="s">
        <v>100</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c r="AP1" s="2" t="s">
        <v>40</v>
      </c>
      <c r="AQ1" s="2" t="s">
        <v>41</v>
      </c>
      <c r="AR1" s="2" t="s">
        <v>42</v>
      </c>
      <c r="AS1" s="2" t="s">
        <v>43</v>
      </c>
      <c r="AT1" s="2" t="s">
        <v>44</v>
      </c>
      <c r="AU1" s="2" t="s">
        <v>45</v>
      </c>
      <c r="AV1" s="2" t="s">
        <v>46</v>
      </c>
      <c r="AW1" s="2" t="s">
        <v>47</v>
      </c>
    </row>
    <row r="2" spans="1:49" x14ac:dyDescent="0.25">
      <c r="A2" t="s">
        <v>48</v>
      </c>
      <c r="B2" s="1">
        <v>42278</v>
      </c>
      <c r="C2" s="1">
        <v>43709</v>
      </c>
      <c r="D2">
        <v>1</v>
      </c>
      <c r="E2">
        <v>1</v>
      </c>
      <c r="F2">
        <v>0</v>
      </c>
      <c r="G2">
        <v>0</v>
      </c>
      <c r="H2">
        <v>1</v>
      </c>
      <c r="I2">
        <v>1</v>
      </c>
      <c r="J2">
        <v>0</v>
      </c>
      <c r="K2">
        <v>1</v>
      </c>
      <c r="L2">
        <v>0</v>
      </c>
      <c r="M2">
        <v>1</v>
      </c>
      <c r="N2">
        <v>0</v>
      </c>
      <c r="O2">
        <v>0</v>
      </c>
      <c r="P2">
        <v>0</v>
      </c>
      <c r="Q2">
        <v>1</v>
      </c>
      <c r="R2">
        <v>0</v>
      </c>
      <c r="S2">
        <v>1</v>
      </c>
      <c r="T2">
        <v>0</v>
      </c>
      <c r="U2">
        <v>1</v>
      </c>
      <c r="V2">
        <v>1</v>
      </c>
      <c r="W2">
        <v>1</v>
      </c>
      <c r="X2">
        <v>1</v>
      </c>
      <c r="Y2">
        <v>1</v>
      </c>
      <c r="Z2">
        <v>0</v>
      </c>
      <c r="AA2">
        <v>1</v>
      </c>
      <c r="AB2">
        <v>1</v>
      </c>
      <c r="AC2">
        <v>0</v>
      </c>
      <c r="AD2">
        <v>0</v>
      </c>
      <c r="AE2">
        <v>0</v>
      </c>
      <c r="AF2">
        <v>0</v>
      </c>
      <c r="AG2">
        <v>0</v>
      </c>
      <c r="AH2">
        <v>0</v>
      </c>
      <c r="AI2" t="s">
        <v>49</v>
      </c>
      <c r="AJ2" t="s">
        <v>49</v>
      </c>
      <c r="AK2" t="s">
        <v>49</v>
      </c>
      <c r="AL2">
        <v>1</v>
      </c>
      <c r="AM2">
        <v>1</v>
      </c>
      <c r="AN2">
        <v>0</v>
      </c>
      <c r="AO2">
        <v>0</v>
      </c>
      <c r="AP2">
        <v>0</v>
      </c>
      <c r="AQ2">
        <v>1</v>
      </c>
      <c r="AR2">
        <v>0</v>
      </c>
      <c r="AS2">
        <v>0</v>
      </c>
      <c r="AT2">
        <v>1</v>
      </c>
      <c r="AU2">
        <v>0</v>
      </c>
      <c r="AV2">
        <v>0</v>
      </c>
      <c r="AW2">
        <v>1</v>
      </c>
    </row>
    <row r="3" spans="1:49" x14ac:dyDescent="0.25">
      <c r="A3" t="s">
        <v>50</v>
      </c>
      <c r="B3" s="1">
        <v>42899</v>
      </c>
      <c r="C3" s="1">
        <v>43709</v>
      </c>
      <c r="D3">
        <v>1</v>
      </c>
      <c r="E3">
        <v>1</v>
      </c>
      <c r="F3">
        <v>0</v>
      </c>
      <c r="G3">
        <v>0</v>
      </c>
      <c r="H3">
        <v>0</v>
      </c>
      <c r="I3">
        <v>1</v>
      </c>
      <c r="J3">
        <v>1</v>
      </c>
      <c r="K3">
        <v>1</v>
      </c>
      <c r="L3">
        <v>1</v>
      </c>
      <c r="M3">
        <v>0</v>
      </c>
      <c r="N3">
        <v>0</v>
      </c>
      <c r="O3">
        <v>1</v>
      </c>
      <c r="P3">
        <v>0</v>
      </c>
      <c r="Q3">
        <v>0</v>
      </c>
      <c r="R3">
        <v>0</v>
      </c>
      <c r="S3">
        <v>0</v>
      </c>
      <c r="T3">
        <v>0</v>
      </c>
      <c r="U3">
        <v>0</v>
      </c>
      <c r="V3">
        <v>0</v>
      </c>
      <c r="W3">
        <v>0</v>
      </c>
      <c r="X3">
        <v>0</v>
      </c>
      <c r="Y3">
        <v>0</v>
      </c>
      <c r="Z3">
        <v>0</v>
      </c>
      <c r="AA3">
        <v>0</v>
      </c>
      <c r="AB3">
        <v>0</v>
      </c>
      <c r="AC3">
        <v>0</v>
      </c>
      <c r="AD3">
        <v>0</v>
      </c>
      <c r="AE3">
        <v>0</v>
      </c>
      <c r="AF3">
        <v>0</v>
      </c>
      <c r="AG3">
        <v>1</v>
      </c>
      <c r="AH3">
        <v>0</v>
      </c>
      <c r="AI3" t="s">
        <v>49</v>
      </c>
      <c r="AJ3" t="s">
        <v>49</v>
      </c>
      <c r="AK3" t="s">
        <v>49</v>
      </c>
      <c r="AL3">
        <v>0</v>
      </c>
      <c r="AM3">
        <v>0</v>
      </c>
      <c r="AN3">
        <v>1</v>
      </c>
      <c r="AO3">
        <v>1</v>
      </c>
      <c r="AP3">
        <v>0</v>
      </c>
      <c r="AQ3">
        <v>0</v>
      </c>
      <c r="AR3">
        <v>1</v>
      </c>
      <c r="AS3">
        <v>0</v>
      </c>
      <c r="AT3">
        <v>0</v>
      </c>
      <c r="AU3">
        <v>1</v>
      </c>
      <c r="AV3">
        <v>0</v>
      </c>
      <c r="AW3">
        <v>0</v>
      </c>
    </row>
    <row r="4" spans="1:49" x14ac:dyDescent="0.25">
      <c r="A4" t="s">
        <v>51</v>
      </c>
      <c r="B4" s="1">
        <v>43704</v>
      </c>
      <c r="C4" s="1">
        <v>43709</v>
      </c>
      <c r="D4">
        <v>1</v>
      </c>
      <c r="E4">
        <v>1</v>
      </c>
      <c r="F4">
        <v>0</v>
      </c>
      <c r="G4">
        <v>0</v>
      </c>
      <c r="H4">
        <v>1</v>
      </c>
      <c r="I4">
        <v>1</v>
      </c>
      <c r="J4">
        <v>2</v>
      </c>
      <c r="K4">
        <v>1</v>
      </c>
      <c r="L4">
        <v>1</v>
      </c>
      <c r="M4">
        <v>1</v>
      </c>
      <c r="N4">
        <v>0</v>
      </c>
      <c r="O4">
        <v>1</v>
      </c>
      <c r="P4">
        <v>0</v>
      </c>
      <c r="Q4">
        <v>0</v>
      </c>
      <c r="R4">
        <v>0</v>
      </c>
      <c r="S4">
        <v>1</v>
      </c>
      <c r="T4">
        <v>1</v>
      </c>
      <c r="U4">
        <v>0</v>
      </c>
      <c r="V4">
        <v>1</v>
      </c>
      <c r="W4">
        <v>1</v>
      </c>
      <c r="X4">
        <v>0</v>
      </c>
      <c r="Y4">
        <v>0</v>
      </c>
      <c r="Z4">
        <v>0</v>
      </c>
      <c r="AA4">
        <v>1</v>
      </c>
      <c r="AB4">
        <v>1</v>
      </c>
      <c r="AC4">
        <v>0</v>
      </c>
      <c r="AD4">
        <v>0</v>
      </c>
      <c r="AE4">
        <v>0</v>
      </c>
      <c r="AF4">
        <v>0</v>
      </c>
      <c r="AG4">
        <v>0</v>
      </c>
      <c r="AH4">
        <v>0</v>
      </c>
      <c r="AI4" t="s">
        <v>49</v>
      </c>
      <c r="AJ4" t="s">
        <v>49</v>
      </c>
      <c r="AK4" t="s">
        <v>49</v>
      </c>
      <c r="AL4">
        <v>1</v>
      </c>
      <c r="AM4">
        <v>1</v>
      </c>
      <c r="AN4">
        <v>0</v>
      </c>
      <c r="AO4">
        <v>0</v>
      </c>
      <c r="AP4">
        <v>0</v>
      </c>
      <c r="AQ4">
        <v>1</v>
      </c>
      <c r="AR4">
        <v>0</v>
      </c>
      <c r="AS4">
        <v>0</v>
      </c>
      <c r="AT4">
        <v>1</v>
      </c>
      <c r="AU4">
        <v>0</v>
      </c>
      <c r="AV4">
        <v>0</v>
      </c>
      <c r="AW4">
        <v>1</v>
      </c>
    </row>
    <row r="5" spans="1:49" x14ac:dyDescent="0.25">
      <c r="A5" t="s">
        <v>52</v>
      </c>
      <c r="B5" s="1">
        <v>43709</v>
      </c>
      <c r="C5" s="1">
        <v>43709</v>
      </c>
      <c r="D5">
        <v>1</v>
      </c>
      <c r="E5">
        <v>1</v>
      </c>
      <c r="F5">
        <v>0</v>
      </c>
      <c r="G5">
        <v>0</v>
      </c>
      <c r="H5">
        <v>0</v>
      </c>
      <c r="I5">
        <v>1</v>
      </c>
      <c r="J5">
        <v>1</v>
      </c>
      <c r="K5">
        <v>1</v>
      </c>
      <c r="L5">
        <v>0</v>
      </c>
      <c r="M5">
        <v>1</v>
      </c>
      <c r="N5">
        <v>1</v>
      </c>
      <c r="O5">
        <v>0</v>
      </c>
      <c r="P5">
        <v>0</v>
      </c>
      <c r="Q5">
        <v>0</v>
      </c>
      <c r="R5">
        <v>0</v>
      </c>
      <c r="S5">
        <v>0</v>
      </c>
      <c r="T5">
        <v>0</v>
      </c>
      <c r="U5">
        <v>1</v>
      </c>
      <c r="V5">
        <v>1</v>
      </c>
      <c r="W5">
        <v>0</v>
      </c>
      <c r="X5">
        <v>0</v>
      </c>
      <c r="Y5">
        <v>0</v>
      </c>
      <c r="Z5">
        <v>0</v>
      </c>
      <c r="AA5">
        <v>0</v>
      </c>
      <c r="AB5">
        <v>0</v>
      </c>
      <c r="AC5">
        <v>0</v>
      </c>
      <c r="AD5">
        <v>0</v>
      </c>
      <c r="AE5">
        <v>0</v>
      </c>
      <c r="AF5">
        <v>0</v>
      </c>
      <c r="AG5">
        <v>0</v>
      </c>
      <c r="AH5">
        <v>0</v>
      </c>
      <c r="AI5" t="s">
        <v>49</v>
      </c>
      <c r="AJ5" t="s">
        <v>49</v>
      </c>
      <c r="AK5" t="s">
        <v>49</v>
      </c>
      <c r="AL5">
        <v>1</v>
      </c>
      <c r="AM5">
        <v>1</v>
      </c>
      <c r="AN5">
        <v>0</v>
      </c>
      <c r="AO5">
        <v>1</v>
      </c>
      <c r="AP5">
        <v>0</v>
      </c>
      <c r="AQ5">
        <v>0</v>
      </c>
      <c r="AR5">
        <v>1</v>
      </c>
      <c r="AS5">
        <v>0</v>
      </c>
      <c r="AT5">
        <v>0</v>
      </c>
      <c r="AU5">
        <v>1</v>
      </c>
      <c r="AV5">
        <v>0</v>
      </c>
      <c r="AW5">
        <v>0</v>
      </c>
    </row>
    <row r="6" spans="1:49" x14ac:dyDescent="0.25">
      <c r="A6" t="s">
        <v>53</v>
      </c>
      <c r="B6" s="1">
        <v>42826</v>
      </c>
      <c r="C6" s="1">
        <v>43709</v>
      </c>
      <c r="D6">
        <v>1</v>
      </c>
      <c r="E6">
        <v>1</v>
      </c>
      <c r="F6">
        <v>0</v>
      </c>
      <c r="G6">
        <v>0</v>
      </c>
      <c r="H6">
        <v>1</v>
      </c>
      <c r="I6">
        <v>1</v>
      </c>
      <c r="J6">
        <v>2</v>
      </c>
      <c r="K6">
        <v>1</v>
      </c>
      <c r="L6">
        <v>1</v>
      </c>
      <c r="M6">
        <v>1</v>
      </c>
      <c r="N6">
        <v>1</v>
      </c>
      <c r="O6">
        <v>1</v>
      </c>
      <c r="P6">
        <v>0</v>
      </c>
      <c r="Q6">
        <v>0</v>
      </c>
      <c r="R6">
        <v>0</v>
      </c>
      <c r="S6">
        <v>0</v>
      </c>
      <c r="T6">
        <v>0</v>
      </c>
      <c r="U6">
        <v>0</v>
      </c>
      <c r="V6">
        <v>0</v>
      </c>
      <c r="W6">
        <v>0</v>
      </c>
      <c r="X6">
        <v>0</v>
      </c>
      <c r="Y6">
        <v>0</v>
      </c>
      <c r="Z6">
        <v>0</v>
      </c>
      <c r="AA6">
        <v>0</v>
      </c>
      <c r="AB6">
        <v>0</v>
      </c>
      <c r="AC6">
        <v>0</v>
      </c>
      <c r="AD6">
        <v>0</v>
      </c>
      <c r="AE6">
        <v>0</v>
      </c>
      <c r="AF6">
        <v>0</v>
      </c>
      <c r="AG6">
        <v>1</v>
      </c>
      <c r="AH6">
        <v>1</v>
      </c>
      <c r="AI6">
        <v>1</v>
      </c>
      <c r="AJ6">
        <v>0</v>
      </c>
      <c r="AK6">
        <v>10</v>
      </c>
      <c r="AL6">
        <v>1</v>
      </c>
      <c r="AM6">
        <v>1</v>
      </c>
      <c r="AN6">
        <v>0</v>
      </c>
      <c r="AO6">
        <v>1</v>
      </c>
      <c r="AP6">
        <v>1</v>
      </c>
      <c r="AQ6">
        <v>0</v>
      </c>
      <c r="AR6">
        <v>1</v>
      </c>
      <c r="AS6">
        <v>1</v>
      </c>
      <c r="AT6">
        <v>0</v>
      </c>
      <c r="AU6">
        <v>0</v>
      </c>
      <c r="AV6">
        <v>0</v>
      </c>
      <c r="AW6">
        <v>1</v>
      </c>
    </row>
    <row r="7" spans="1:49" x14ac:dyDescent="0.25">
      <c r="A7" t="s">
        <v>54</v>
      </c>
      <c r="B7" s="1">
        <v>43679</v>
      </c>
      <c r="C7" s="1">
        <v>43709</v>
      </c>
      <c r="D7">
        <v>1</v>
      </c>
      <c r="E7">
        <v>1</v>
      </c>
      <c r="F7">
        <v>0</v>
      </c>
      <c r="G7">
        <v>0</v>
      </c>
      <c r="H7">
        <v>0</v>
      </c>
      <c r="I7">
        <v>1</v>
      </c>
      <c r="J7">
        <v>0</v>
      </c>
      <c r="K7">
        <v>1</v>
      </c>
      <c r="L7">
        <v>0</v>
      </c>
      <c r="M7">
        <v>1</v>
      </c>
      <c r="N7">
        <v>1</v>
      </c>
      <c r="O7">
        <v>1</v>
      </c>
      <c r="P7">
        <v>0</v>
      </c>
      <c r="Q7">
        <v>0</v>
      </c>
      <c r="R7">
        <v>0</v>
      </c>
      <c r="S7">
        <v>0</v>
      </c>
      <c r="T7">
        <v>0</v>
      </c>
      <c r="U7">
        <v>0</v>
      </c>
      <c r="V7">
        <v>0</v>
      </c>
      <c r="W7">
        <v>0</v>
      </c>
      <c r="X7">
        <v>0</v>
      </c>
      <c r="Y7">
        <v>0</v>
      </c>
      <c r="Z7">
        <v>0</v>
      </c>
      <c r="AA7">
        <v>0</v>
      </c>
      <c r="AB7">
        <v>0</v>
      </c>
      <c r="AC7">
        <v>0</v>
      </c>
      <c r="AD7">
        <v>0</v>
      </c>
      <c r="AE7">
        <v>0</v>
      </c>
      <c r="AF7">
        <v>0</v>
      </c>
      <c r="AG7">
        <v>1</v>
      </c>
      <c r="AH7">
        <v>0</v>
      </c>
      <c r="AI7" t="s">
        <v>49</v>
      </c>
      <c r="AJ7" t="s">
        <v>49</v>
      </c>
      <c r="AK7" t="s">
        <v>49</v>
      </c>
      <c r="AL7">
        <v>0</v>
      </c>
      <c r="AM7">
        <v>0</v>
      </c>
      <c r="AN7">
        <v>1</v>
      </c>
      <c r="AO7">
        <v>0</v>
      </c>
      <c r="AP7">
        <v>0</v>
      </c>
      <c r="AQ7">
        <v>1</v>
      </c>
      <c r="AR7">
        <v>1</v>
      </c>
      <c r="AS7">
        <v>1</v>
      </c>
      <c r="AT7">
        <v>0</v>
      </c>
      <c r="AU7">
        <v>1</v>
      </c>
      <c r="AV7">
        <v>1</v>
      </c>
      <c r="AW7">
        <v>0</v>
      </c>
    </row>
    <row r="8" spans="1:49" x14ac:dyDescent="0.25">
      <c r="A8" t="s">
        <v>55</v>
      </c>
      <c r="B8" s="1">
        <v>43282</v>
      </c>
      <c r="C8" s="1">
        <v>43709</v>
      </c>
      <c r="D8">
        <v>1</v>
      </c>
      <c r="E8">
        <v>1</v>
      </c>
      <c r="F8">
        <v>0</v>
      </c>
      <c r="G8">
        <v>0</v>
      </c>
      <c r="H8">
        <v>0</v>
      </c>
      <c r="I8">
        <v>1</v>
      </c>
      <c r="J8">
        <v>4</v>
      </c>
      <c r="K8">
        <v>0</v>
      </c>
      <c r="L8">
        <v>0</v>
      </c>
      <c r="M8">
        <v>0</v>
      </c>
      <c r="N8">
        <v>0</v>
      </c>
      <c r="O8">
        <v>0</v>
      </c>
      <c r="P8">
        <v>0</v>
      </c>
      <c r="Q8">
        <v>0</v>
      </c>
      <c r="R8">
        <v>1</v>
      </c>
      <c r="S8">
        <v>0</v>
      </c>
      <c r="T8">
        <v>0</v>
      </c>
      <c r="U8">
        <v>0</v>
      </c>
      <c r="V8">
        <v>1</v>
      </c>
      <c r="W8">
        <v>0</v>
      </c>
      <c r="X8">
        <v>0</v>
      </c>
      <c r="Y8">
        <v>0</v>
      </c>
      <c r="Z8">
        <v>0</v>
      </c>
      <c r="AA8">
        <v>0</v>
      </c>
      <c r="AB8">
        <v>1</v>
      </c>
      <c r="AC8">
        <v>0</v>
      </c>
      <c r="AD8">
        <v>0</v>
      </c>
      <c r="AE8">
        <v>0</v>
      </c>
      <c r="AF8">
        <v>0</v>
      </c>
      <c r="AG8">
        <v>0</v>
      </c>
      <c r="AH8">
        <v>0</v>
      </c>
      <c r="AI8" t="s">
        <v>49</v>
      </c>
      <c r="AJ8" t="s">
        <v>49</v>
      </c>
      <c r="AK8" t="s">
        <v>49</v>
      </c>
      <c r="AL8">
        <v>1</v>
      </c>
      <c r="AM8">
        <v>1</v>
      </c>
      <c r="AN8">
        <v>0</v>
      </c>
      <c r="AO8">
        <v>1</v>
      </c>
      <c r="AP8">
        <v>0</v>
      </c>
      <c r="AQ8">
        <v>0</v>
      </c>
      <c r="AR8">
        <v>1</v>
      </c>
      <c r="AS8">
        <v>0</v>
      </c>
      <c r="AT8">
        <v>0</v>
      </c>
      <c r="AU8">
        <v>1</v>
      </c>
      <c r="AV8">
        <v>0</v>
      </c>
      <c r="AW8">
        <v>0</v>
      </c>
    </row>
    <row r="9" spans="1:49" x14ac:dyDescent="0.25">
      <c r="A9" t="s">
        <v>56</v>
      </c>
      <c r="B9" s="1">
        <v>43101</v>
      </c>
      <c r="C9" s="1">
        <v>43709</v>
      </c>
      <c r="D9">
        <v>1</v>
      </c>
      <c r="E9">
        <v>1</v>
      </c>
      <c r="F9">
        <v>0</v>
      </c>
      <c r="G9">
        <v>0</v>
      </c>
      <c r="H9">
        <v>0</v>
      </c>
      <c r="I9">
        <v>1</v>
      </c>
      <c r="J9">
        <v>2</v>
      </c>
      <c r="K9">
        <v>0</v>
      </c>
      <c r="L9">
        <v>0</v>
      </c>
      <c r="M9">
        <v>0</v>
      </c>
      <c r="N9">
        <v>0</v>
      </c>
      <c r="O9">
        <v>0</v>
      </c>
      <c r="P9">
        <v>0</v>
      </c>
      <c r="Q9">
        <v>0</v>
      </c>
      <c r="R9">
        <v>1</v>
      </c>
      <c r="S9">
        <v>0</v>
      </c>
      <c r="T9">
        <v>0</v>
      </c>
      <c r="U9">
        <v>0</v>
      </c>
      <c r="V9">
        <v>0</v>
      </c>
      <c r="W9">
        <v>0</v>
      </c>
      <c r="X9">
        <v>0</v>
      </c>
      <c r="Y9">
        <v>0</v>
      </c>
      <c r="Z9">
        <v>0</v>
      </c>
      <c r="AA9">
        <v>0</v>
      </c>
      <c r="AB9">
        <v>0</v>
      </c>
      <c r="AC9">
        <v>1</v>
      </c>
      <c r="AD9">
        <v>0</v>
      </c>
      <c r="AE9">
        <v>0</v>
      </c>
      <c r="AF9">
        <v>1</v>
      </c>
      <c r="AG9">
        <v>0</v>
      </c>
      <c r="AH9">
        <v>1</v>
      </c>
      <c r="AI9">
        <v>0</v>
      </c>
      <c r="AJ9">
        <v>1</v>
      </c>
      <c r="AK9">
        <v>1</v>
      </c>
      <c r="AL9">
        <v>0</v>
      </c>
      <c r="AM9">
        <v>0</v>
      </c>
      <c r="AN9">
        <v>1</v>
      </c>
      <c r="AO9">
        <v>1</v>
      </c>
      <c r="AP9">
        <v>0</v>
      </c>
      <c r="AQ9">
        <v>0</v>
      </c>
      <c r="AR9">
        <v>1</v>
      </c>
      <c r="AS9">
        <v>0</v>
      </c>
      <c r="AT9">
        <v>0</v>
      </c>
      <c r="AU9">
        <v>1</v>
      </c>
      <c r="AV9">
        <v>0</v>
      </c>
      <c r="AW9">
        <v>0</v>
      </c>
    </row>
    <row r="10" spans="1:49" x14ac:dyDescent="0.25">
      <c r="A10" t="s">
        <v>57</v>
      </c>
      <c r="B10" s="1">
        <v>43403</v>
      </c>
      <c r="C10" s="1">
        <v>43709</v>
      </c>
      <c r="D10">
        <v>1</v>
      </c>
      <c r="E10">
        <v>1</v>
      </c>
      <c r="F10">
        <v>1</v>
      </c>
      <c r="G10">
        <v>0</v>
      </c>
      <c r="H10">
        <v>0</v>
      </c>
      <c r="I10">
        <v>1</v>
      </c>
      <c r="J10">
        <v>4</v>
      </c>
      <c r="K10">
        <v>0</v>
      </c>
      <c r="L10">
        <v>0</v>
      </c>
      <c r="M10">
        <v>0</v>
      </c>
      <c r="N10">
        <v>0</v>
      </c>
      <c r="O10">
        <v>0</v>
      </c>
      <c r="P10">
        <v>0</v>
      </c>
      <c r="Q10">
        <v>0</v>
      </c>
      <c r="R10">
        <v>1</v>
      </c>
      <c r="S10">
        <v>0</v>
      </c>
      <c r="T10">
        <v>0</v>
      </c>
      <c r="U10">
        <v>0</v>
      </c>
      <c r="V10">
        <v>0</v>
      </c>
      <c r="W10">
        <v>0</v>
      </c>
      <c r="X10">
        <v>0</v>
      </c>
      <c r="Y10">
        <v>0</v>
      </c>
      <c r="Z10">
        <v>0</v>
      </c>
      <c r="AA10">
        <v>0</v>
      </c>
      <c r="AB10">
        <v>0</v>
      </c>
      <c r="AC10">
        <v>0</v>
      </c>
      <c r="AD10">
        <v>0</v>
      </c>
      <c r="AE10">
        <v>0</v>
      </c>
      <c r="AF10">
        <v>0</v>
      </c>
      <c r="AG10">
        <v>1</v>
      </c>
      <c r="AH10">
        <v>1</v>
      </c>
      <c r="AI10">
        <v>1</v>
      </c>
      <c r="AJ10">
        <v>0</v>
      </c>
      <c r="AK10">
        <v>10</v>
      </c>
      <c r="AL10">
        <v>0</v>
      </c>
      <c r="AM10">
        <v>0</v>
      </c>
      <c r="AN10">
        <v>1</v>
      </c>
      <c r="AO10">
        <v>1</v>
      </c>
      <c r="AP10">
        <v>0</v>
      </c>
      <c r="AQ10">
        <v>0</v>
      </c>
      <c r="AR10">
        <v>1</v>
      </c>
      <c r="AS10">
        <v>0</v>
      </c>
      <c r="AT10">
        <v>0</v>
      </c>
      <c r="AU10">
        <v>0</v>
      </c>
      <c r="AV10">
        <v>0</v>
      </c>
      <c r="AW10">
        <v>1</v>
      </c>
    </row>
    <row r="11" spans="1:49" x14ac:dyDescent="0.25">
      <c r="A11" t="s">
        <v>58</v>
      </c>
      <c r="B11" s="1">
        <v>43649</v>
      </c>
      <c r="C11" s="1">
        <v>43709</v>
      </c>
      <c r="D11">
        <v>1</v>
      </c>
      <c r="E11">
        <v>1</v>
      </c>
      <c r="F11">
        <v>0</v>
      </c>
      <c r="G11">
        <v>1</v>
      </c>
      <c r="H11">
        <v>1</v>
      </c>
      <c r="I11">
        <v>1</v>
      </c>
      <c r="J11">
        <v>1</v>
      </c>
      <c r="K11">
        <v>1</v>
      </c>
      <c r="L11">
        <v>0</v>
      </c>
      <c r="M11">
        <v>1</v>
      </c>
      <c r="N11">
        <v>1</v>
      </c>
      <c r="O11">
        <v>0</v>
      </c>
      <c r="P11">
        <v>0</v>
      </c>
      <c r="Q11">
        <v>0</v>
      </c>
      <c r="R11">
        <v>0</v>
      </c>
      <c r="S11">
        <v>0</v>
      </c>
      <c r="T11">
        <v>0</v>
      </c>
      <c r="U11">
        <v>0</v>
      </c>
      <c r="V11">
        <v>0</v>
      </c>
      <c r="W11">
        <v>0</v>
      </c>
      <c r="X11">
        <v>0</v>
      </c>
      <c r="Y11">
        <v>0</v>
      </c>
      <c r="Z11">
        <v>0</v>
      </c>
      <c r="AA11">
        <v>0</v>
      </c>
      <c r="AB11">
        <v>0</v>
      </c>
      <c r="AC11">
        <v>0</v>
      </c>
      <c r="AD11">
        <v>0</v>
      </c>
      <c r="AE11">
        <v>0</v>
      </c>
      <c r="AF11">
        <v>0</v>
      </c>
      <c r="AG11">
        <v>1</v>
      </c>
      <c r="AH11">
        <v>0</v>
      </c>
      <c r="AI11" t="s">
        <v>49</v>
      </c>
      <c r="AJ11" t="s">
        <v>49</v>
      </c>
      <c r="AK11" t="s">
        <v>49</v>
      </c>
      <c r="AL11">
        <v>1</v>
      </c>
      <c r="AM11">
        <v>0</v>
      </c>
      <c r="AN11">
        <v>0</v>
      </c>
      <c r="AO11">
        <v>0</v>
      </c>
      <c r="AP11">
        <v>0</v>
      </c>
      <c r="AQ11">
        <v>1</v>
      </c>
      <c r="AR11">
        <v>0</v>
      </c>
      <c r="AS11">
        <v>0</v>
      </c>
      <c r="AT11">
        <v>1</v>
      </c>
      <c r="AU11">
        <v>0</v>
      </c>
      <c r="AV11">
        <v>0</v>
      </c>
      <c r="AW11">
        <v>1</v>
      </c>
    </row>
    <row r="12" spans="1:49" x14ac:dyDescent="0.25">
      <c r="A12" t="s">
        <v>59</v>
      </c>
      <c r="B12" s="1">
        <v>42864</v>
      </c>
      <c r="C12" s="1">
        <v>43709</v>
      </c>
      <c r="D12">
        <v>1</v>
      </c>
      <c r="E12">
        <v>1</v>
      </c>
      <c r="F12">
        <v>0</v>
      </c>
      <c r="G12">
        <v>0</v>
      </c>
      <c r="H12">
        <v>1</v>
      </c>
      <c r="I12">
        <v>1</v>
      </c>
      <c r="J12">
        <v>0</v>
      </c>
      <c r="K12">
        <v>0</v>
      </c>
      <c r="L12">
        <v>0</v>
      </c>
      <c r="M12">
        <v>0</v>
      </c>
      <c r="N12">
        <v>0</v>
      </c>
      <c r="O12">
        <v>0</v>
      </c>
      <c r="P12">
        <v>0</v>
      </c>
      <c r="Q12">
        <v>0</v>
      </c>
      <c r="R12">
        <v>1</v>
      </c>
      <c r="S12">
        <v>0</v>
      </c>
      <c r="T12">
        <v>0</v>
      </c>
      <c r="U12">
        <v>0</v>
      </c>
      <c r="V12">
        <v>1</v>
      </c>
      <c r="W12">
        <v>1</v>
      </c>
      <c r="X12">
        <v>0</v>
      </c>
      <c r="Y12">
        <v>0</v>
      </c>
      <c r="Z12">
        <v>0</v>
      </c>
      <c r="AA12">
        <v>0</v>
      </c>
      <c r="AB12">
        <v>0</v>
      </c>
      <c r="AC12">
        <v>0</v>
      </c>
      <c r="AD12">
        <v>0</v>
      </c>
      <c r="AE12">
        <v>0</v>
      </c>
      <c r="AF12">
        <v>0</v>
      </c>
      <c r="AG12">
        <v>0</v>
      </c>
      <c r="AH12">
        <v>0</v>
      </c>
      <c r="AI12" t="s">
        <v>49</v>
      </c>
      <c r="AJ12" t="s">
        <v>49</v>
      </c>
      <c r="AK12" t="s">
        <v>49</v>
      </c>
      <c r="AL12">
        <v>1</v>
      </c>
      <c r="AM12">
        <v>1</v>
      </c>
      <c r="AN12">
        <v>0</v>
      </c>
      <c r="AO12">
        <v>0</v>
      </c>
      <c r="AP12">
        <v>0</v>
      </c>
      <c r="AQ12">
        <v>1</v>
      </c>
      <c r="AR12">
        <v>0</v>
      </c>
      <c r="AS12">
        <v>0</v>
      </c>
      <c r="AT12">
        <v>1</v>
      </c>
      <c r="AU12">
        <v>0</v>
      </c>
      <c r="AV12">
        <v>0</v>
      </c>
      <c r="AW12">
        <v>1</v>
      </c>
    </row>
    <row r="13" spans="1:49" x14ac:dyDescent="0.25">
      <c r="A13" t="s">
        <v>60</v>
      </c>
      <c r="B13" s="1">
        <v>42186</v>
      </c>
      <c r="C13" s="1">
        <v>43709</v>
      </c>
      <c r="D13">
        <v>1</v>
      </c>
      <c r="E13">
        <v>1</v>
      </c>
      <c r="F13">
        <v>0</v>
      </c>
      <c r="G13">
        <v>0</v>
      </c>
      <c r="H13">
        <v>0</v>
      </c>
      <c r="I13">
        <v>1</v>
      </c>
      <c r="J13">
        <v>3</v>
      </c>
      <c r="K13">
        <v>0</v>
      </c>
      <c r="L13">
        <v>0</v>
      </c>
      <c r="M13">
        <v>1</v>
      </c>
      <c r="N13">
        <v>1</v>
      </c>
      <c r="O13">
        <v>0</v>
      </c>
      <c r="P13">
        <v>0</v>
      </c>
      <c r="Q13">
        <v>0</v>
      </c>
      <c r="R13">
        <v>0</v>
      </c>
      <c r="S13">
        <v>0</v>
      </c>
      <c r="T13">
        <v>0</v>
      </c>
      <c r="U13">
        <v>0</v>
      </c>
      <c r="V13">
        <v>1</v>
      </c>
      <c r="W13">
        <v>1</v>
      </c>
      <c r="X13">
        <v>0</v>
      </c>
      <c r="Y13">
        <v>0</v>
      </c>
      <c r="Z13">
        <v>0</v>
      </c>
      <c r="AA13">
        <v>0</v>
      </c>
      <c r="AB13">
        <v>0</v>
      </c>
      <c r="AC13">
        <v>0</v>
      </c>
      <c r="AD13">
        <v>0</v>
      </c>
      <c r="AE13">
        <v>0</v>
      </c>
      <c r="AF13">
        <v>0</v>
      </c>
      <c r="AG13">
        <v>0</v>
      </c>
      <c r="AH13">
        <v>0</v>
      </c>
      <c r="AI13" t="s">
        <v>49</v>
      </c>
      <c r="AJ13" t="s">
        <v>49</v>
      </c>
      <c r="AK13" t="s">
        <v>49</v>
      </c>
      <c r="AL13">
        <v>1</v>
      </c>
      <c r="AM13">
        <v>1</v>
      </c>
      <c r="AN13">
        <v>0</v>
      </c>
      <c r="AO13">
        <v>1</v>
      </c>
      <c r="AP13">
        <v>1</v>
      </c>
      <c r="AQ13">
        <v>0</v>
      </c>
      <c r="AR13">
        <v>1</v>
      </c>
      <c r="AS13">
        <v>1</v>
      </c>
      <c r="AT13">
        <v>0</v>
      </c>
      <c r="AU13">
        <v>0</v>
      </c>
      <c r="AV13">
        <v>0</v>
      </c>
      <c r="AW13">
        <v>1</v>
      </c>
    </row>
    <row r="14" spans="1:49" x14ac:dyDescent="0.25">
      <c r="A14" t="s">
        <v>61</v>
      </c>
      <c r="B14" s="1">
        <v>43647</v>
      </c>
      <c r="C14" s="1">
        <v>43709</v>
      </c>
      <c r="D14">
        <v>1</v>
      </c>
      <c r="E14">
        <v>1</v>
      </c>
      <c r="F14">
        <v>0</v>
      </c>
      <c r="G14">
        <v>1</v>
      </c>
      <c r="H14">
        <v>0</v>
      </c>
      <c r="I14">
        <v>1</v>
      </c>
      <c r="J14">
        <v>0</v>
      </c>
      <c r="K14">
        <v>1</v>
      </c>
      <c r="L14">
        <v>1</v>
      </c>
      <c r="M14">
        <v>0</v>
      </c>
      <c r="N14">
        <v>1</v>
      </c>
      <c r="O14">
        <v>0</v>
      </c>
      <c r="P14">
        <v>0</v>
      </c>
      <c r="Q14">
        <v>1</v>
      </c>
      <c r="R14">
        <v>0</v>
      </c>
      <c r="S14">
        <v>0</v>
      </c>
      <c r="T14">
        <v>0</v>
      </c>
      <c r="U14">
        <v>0</v>
      </c>
      <c r="V14">
        <v>0</v>
      </c>
      <c r="W14">
        <v>0</v>
      </c>
      <c r="X14">
        <v>0</v>
      </c>
      <c r="Y14">
        <v>0</v>
      </c>
      <c r="Z14">
        <v>0</v>
      </c>
      <c r="AA14">
        <v>0</v>
      </c>
      <c r="AB14">
        <v>0</v>
      </c>
      <c r="AC14">
        <v>0</v>
      </c>
      <c r="AD14">
        <v>0</v>
      </c>
      <c r="AE14">
        <v>0</v>
      </c>
      <c r="AF14">
        <v>0</v>
      </c>
      <c r="AG14">
        <v>1</v>
      </c>
      <c r="AH14">
        <v>0</v>
      </c>
      <c r="AI14" t="s">
        <v>49</v>
      </c>
      <c r="AJ14" t="s">
        <v>49</v>
      </c>
      <c r="AK14" t="s">
        <v>49</v>
      </c>
      <c r="AL14">
        <v>0</v>
      </c>
      <c r="AM14">
        <v>0</v>
      </c>
      <c r="AN14">
        <v>1</v>
      </c>
      <c r="AO14">
        <v>0</v>
      </c>
      <c r="AP14">
        <v>0</v>
      </c>
      <c r="AQ14">
        <v>1</v>
      </c>
      <c r="AR14">
        <v>1</v>
      </c>
      <c r="AS14">
        <v>1</v>
      </c>
      <c r="AT14">
        <v>0</v>
      </c>
      <c r="AU14">
        <v>1</v>
      </c>
      <c r="AV14">
        <v>1</v>
      </c>
      <c r="AW14">
        <v>0</v>
      </c>
    </row>
    <row r="15" spans="1:49" x14ac:dyDescent="0.25">
      <c r="A15" t="s">
        <v>62</v>
      </c>
      <c r="B15" s="1">
        <v>43676</v>
      </c>
      <c r="C15" s="1">
        <v>43709</v>
      </c>
      <c r="D15">
        <v>1</v>
      </c>
      <c r="E15">
        <v>1</v>
      </c>
      <c r="F15">
        <v>0</v>
      </c>
      <c r="G15">
        <v>0</v>
      </c>
      <c r="H15">
        <v>0</v>
      </c>
      <c r="I15">
        <v>1</v>
      </c>
      <c r="J15">
        <v>2</v>
      </c>
      <c r="K15">
        <v>1</v>
      </c>
      <c r="L15">
        <v>1</v>
      </c>
      <c r="M15">
        <v>1</v>
      </c>
      <c r="N15">
        <v>0</v>
      </c>
      <c r="O15">
        <v>0</v>
      </c>
      <c r="P15">
        <v>0</v>
      </c>
      <c r="Q15">
        <v>0</v>
      </c>
      <c r="R15">
        <v>0</v>
      </c>
      <c r="S15">
        <v>0</v>
      </c>
      <c r="T15">
        <v>0</v>
      </c>
      <c r="U15">
        <v>0</v>
      </c>
      <c r="V15">
        <v>0</v>
      </c>
      <c r="W15">
        <v>1</v>
      </c>
      <c r="X15">
        <v>0</v>
      </c>
      <c r="Y15">
        <v>0</v>
      </c>
      <c r="Z15">
        <v>0</v>
      </c>
      <c r="AA15">
        <v>0</v>
      </c>
      <c r="AB15">
        <v>0</v>
      </c>
      <c r="AC15">
        <v>1</v>
      </c>
      <c r="AD15">
        <v>0</v>
      </c>
      <c r="AE15">
        <v>1</v>
      </c>
      <c r="AF15">
        <v>1</v>
      </c>
      <c r="AG15">
        <v>0</v>
      </c>
      <c r="AH15">
        <v>1</v>
      </c>
      <c r="AI15">
        <v>1</v>
      </c>
      <c r="AJ15">
        <v>0</v>
      </c>
      <c r="AK15">
        <v>5</v>
      </c>
      <c r="AL15">
        <v>1</v>
      </c>
      <c r="AM15">
        <v>1</v>
      </c>
      <c r="AN15">
        <v>0</v>
      </c>
      <c r="AO15">
        <v>0</v>
      </c>
      <c r="AP15">
        <v>0</v>
      </c>
      <c r="AQ15">
        <v>1</v>
      </c>
      <c r="AR15">
        <v>0</v>
      </c>
      <c r="AS15">
        <v>0</v>
      </c>
      <c r="AT15">
        <v>1</v>
      </c>
      <c r="AU15">
        <v>0</v>
      </c>
      <c r="AV15">
        <v>0</v>
      </c>
      <c r="AW15">
        <v>1</v>
      </c>
    </row>
    <row r="16" spans="1:49" x14ac:dyDescent="0.25">
      <c r="A16" t="s">
        <v>63</v>
      </c>
      <c r="B16" s="1">
        <v>43647</v>
      </c>
      <c r="C16" s="1">
        <v>43709</v>
      </c>
      <c r="D16">
        <v>1</v>
      </c>
      <c r="E16">
        <v>1</v>
      </c>
      <c r="F16">
        <v>0</v>
      </c>
      <c r="G16">
        <v>0</v>
      </c>
      <c r="H16">
        <v>0</v>
      </c>
      <c r="I16">
        <v>1</v>
      </c>
      <c r="J16">
        <v>0</v>
      </c>
      <c r="K16">
        <v>1</v>
      </c>
      <c r="L16">
        <v>0</v>
      </c>
      <c r="M16">
        <v>1</v>
      </c>
      <c r="N16">
        <v>0</v>
      </c>
      <c r="O16">
        <v>0</v>
      </c>
      <c r="P16">
        <v>0</v>
      </c>
      <c r="Q16">
        <v>1</v>
      </c>
      <c r="R16">
        <v>0</v>
      </c>
      <c r="S16">
        <v>0</v>
      </c>
      <c r="T16">
        <v>0</v>
      </c>
      <c r="U16">
        <v>0</v>
      </c>
      <c r="V16">
        <v>0</v>
      </c>
      <c r="W16">
        <v>0</v>
      </c>
      <c r="X16">
        <v>0</v>
      </c>
      <c r="Y16">
        <v>0</v>
      </c>
      <c r="Z16">
        <v>0</v>
      </c>
      <c r="AA16">
        <v>0</v>
      </c>
      <c r="AB16">
        <v>0</v>
      </c>
      <c r="AC16">
        <v>1</v>
      </c>
      <c r="AD16">
        <v>0</v>
      </c>
      <c r="AE16">
        <v>0</v>
      </c>
      <c r="AF16">
        <v>0</v>
      </c>
      <c r="AG16">
        <v>0</v>
      </c>
      <c r="AH16">
        <v>0</v>
      </c>
      <c r="AI16" t="s">
        <v>49</v>
      </c>
      <c r="AJ16" t="s">
        <v>49</v>
      </c>
      <c r="AK16" t="s">
        <v>49</v>
      </c>
      <c r="AL16">
        <v>1</v>
      </c>
      <c r="AM16">
        <v>1</v>
      </c>
      <c r="AN16">
        <v>0</v>
      </c>
      <c r="AO16">
        <v>1</v>
      </c>
      <c r="AP16">
        <v>0</v>
      </c>
      <c r="AQ16">
        <v>0</v>
      </c>
      <c r="AR16">
        <v>1</v>
      </c>
      <c r="AS16">
        <v>0</v>
      </c>
      <c r="AT16">
        <v>0</v>
      </c>
      <c r="AU16">
        <v>1</v>
      </c>
      <c r="AV16">
        <v>0</v>
      </c>
      <c r="AW16">
        <v>0</v>
      </c>
    </row>
    <row r="17" spans="1:49" x14ac:dyDescent="0.25">
      <c r="A17" t="s">
        <v>64</v>
      </c>
      <c r="B17" s="1">
        <v>43647</v>
      </c>
      <c r="C17" s="1">
        <v>43709</v>
      </c>
      <c r="D17">
        <v>1</v>
      </c>
      <c r="E17">
        <v>1</v>
      </c>
      <c r="F17">
        <v>0</v>
      </c>
      <c r="G17">
        <v>1</v>
      </c>
      <c r="H17">
        <v>1</v>
      </c>
      <c r="I17">
        <v>1</v>
      </c>
      <c r="J17">
        <v>1</v>
      </c>
      <c r="K17">
        <v>0</v>
      </c>
      <c r="L17">
        <v>0</v>
      </c>
      <c r="M17">
        <v>1</v>
      </c>
      <c r="N17">
        <v>0</v>
      </c>
      <c r="O17">
        <v>0</v>
      </c>
      <c r="P17">
        <v>0</v>
      </c>
      <c r="Q17">
        <v>0</v>
      </c>
      <c r="R17">
        <v>0</v>
      </c>
      <c r="S17">
        <v>0</v>
      </c>
      <c r="T17">
        <v>0</v>
      </c>
      <c r="U17">
        <v>0</v>
      </c>
      <c r="V17">
        <v>1</v>
      </c>
      <c r="W17">
        <v>1</v>
      </c>
      <c r="X17">
        <v>0</v>
      </c>
      <c r="Y17">
        <v>0</v>
      </c>
      <c r="Z17">
        <v>0</v>
      </c>
      <c r="AA17">
        <v>0</v>
      </c>
      <c r="AB17">
        <v>1</v>
      </c>
      <c r="AC17">
        <v>0</v>
      </c>
      <c r="AD17">
        <v>0</v>
      </c>
      <c r="AE17">
        <v>0</v>
      </c>
      <c r="AF17">
        <v>0</v>
      </c>
      <c r="AG17">
        <v>0</v>
      </c>
      <c r="AH17">
        <v>0</v>
      </c>
      <c r="AI17" t="s">
        <v>49</v>
      </c>
      <c r="AJ17" t="s">
        <v>49</v>
      </c>
      <c r="AK17" t="s">
        <v>49</v>
      </c>
      <c r="AL17">
        <v>1</v>
      </c>
      <c r="AM17">
        <v>1</v>
      </c>
      <c r="AN17">
        <v>0</v>
      </c>
      <c r="AO17">
        <v>1</v>
      </c>
      <c r="AP17">
        <v>0</v>
      </c>
      <c r="AQ17">
        <v>0</v>
      </c>
      <c r="AR17">
        <v>1</v>
      </c>
      <c r="AS17">
        <v>0</v>
      </c>
      <c r="AT17">
        <v>0</v>
      </c>
      <c r="AU17">
        <v>1</v>
      </c>
      <c r="AV17">
        <v>0</v>
      </c>
      <c r="AW17">
        <v>0</v>
      </c>
    </row>
    <row r="18" spans="1:49" x14ac:dyDescent="0.25">
      <c r="A18" t="s">
        <v>65</v>
      </c>
      <c r="B18" s="1">
        <v>42908</v>
      </c>
      <c r="C18" s="1">
        <v>43709</v>
      </c>
      <c r="D18">
        <v>1</v>
      </c>
      <c r="E18">
        <v>1</v>
      </c>
      <c r="F18">
        <v>0</v>
      </c>
      <c r="G18">
        <v>0</v>
      </c>
      <c r="H18">
        <v>0</v>
      </c>
      <c r="I18">
        <v>1</v>
      </c>
      <c r="J18">
        <v>1</v>
      </c>
      <c r="K18">
        <v>1</v>
      </c>
      <c r="L18">
        <v>0</v>
      </c>
      <c r="M18">
        <v>0</v>
      </c>
      <c r="N18">
        <v>0</v>
      </c>
      <c r="O18">
        <v>0</v>
      </c>
      <c r="P18">
        <v>0</v>
      </c>
      <c r="Q18">
        <v>0</v>
      </c>
      <c r="R18">
        <v>0</v>
      </c>
      <c r="S18">
        <v>0</v>
      </c>
      <c r="T18">
        <v>0</v>
      </c>
      <c r="U18">
        <v>0</v>
      </c>
      <c r="V18">
        <v>0</v>
      </c>
      <c r="W18">
        <v>0</v>
      </c>
      <c r="X18">
        <v>0</v>
      </c>
      <c r="Y18">
        <v>0</v>
      </c>
      <c r="Z18">
        <v>0</v>
      </c>
      <c r="AA18">
        <v>0</v>
      </c>
      <c r="AB18">
        <v>0</v>
      </c>
      <c r="AC18">
        <v>0</v>
      </c>
      <c r="AD18">
        <v>0</v>
      </c>
      <c r="AE18">
        <v>0</v>
      </c>
      <c r="AF18">
        <v>1</v>
      </c>
      <c r="AG18">
        <v>0</v>
      </c>
      <c r="AH18">
        <v>1</v>
      </c>
      <c r="AI18">
        <v>0</v>
      </c>
      <c r="AJ18">
        <v>1</v>
      </c>
      <c r="AK18">
        <v>1</v>
      </c>
      <c r="AL18">
        <v>1</v>
      </c>
      <c r="AM18">
        <v>1</v>
      </c>
      <c r="AN18">
        <v>0</v>
      </c>
      <c r="AO18">
        <v>0</v>
      </c>
      <c r="AP18">
        <v>0</v>
      </c>
      <c r="AQ18">
        <v>1</v>
      </c>
      <c r="AR18">
        <v>0</v>
      </c>
      <c r="AS18">
        <v>0</v>
      </c>
      <c r="AT18">
        <v>1</v>
      </c>
      <c r="AU18">
        <v>0</v>
      </c>
      <c r="AV18">
        <v>0</v>
      </c>
      <c r="AW18">
        <v>1</v>
      </c>
    </row>
    <row r="19" spans="1:49" x14ac:dyDescent="0.25">
      <c r="A19" t="s">
        <v>66</v>
      </c>
      <c r="B19" s="1">
        <v>43217</v>
      </c>
      <c r="C19" s="1">
        <v>43709</v>
      </c>
      <c r="D19">
        <v>1</v>
      </c>
      <c r="E19">
        <v>1</v>
      </c>
      <c r="F19">
        <v>0</v>
      </c>
      <c r="G19">
        <v>0</v>
      </c>
      <c r="H19">
        <v>0</v>
      </c>
      <c r="I19">
        <v>1</v>
      </c>
      <c r="J19">
        <v>1</v>
      </c>
      <c r="K19">
        <v>0</v>
      </c>
      <c r="L19">
        <v>0</v>
      </c>
      <c r="M19">
        <v>0</v>
      </c>
      <c r="N19">
        <v>1</v>
      </c>
      <c r="O19">
        <v>0</v>
      </c>
      <c r="P19">
        <v>0</v>
      </c>
      <c r="Q19">
        <v>0</v>
      </c>
      <c r="R19">
        <v>0</v>
      </c>
      <c r="S19">
        <v>0</v>
      </c>
      <c r="T19">
        <v>0</v>
      </c>
      <c r="U19">
        <v>0</v>
      </c>
      <c r="V19">
        <v>0</v>
      </c>
      <c r="W19">
        <v>0</v>
      </c>
      <c r="X19">
        <v>0</v>
      </c>
      <c r="Y19">
        <v>0</v>
      </c>
      <c r="Z19">
        <v>0</v>
      </c>
      <c r="AA19">
        <v>1</v>
      </c>
      <c r="AB19">
        <v>1</v>
      </c>
      <c r="AC19">
        <v>0</v>
      </c>
      <c r="AD19">
        <v>0</v>
      </c>
      <c r="AE19">
        <v>0</v>
      </c>
      <c r="AF19">
        <v>0</v>
      </c>
      <c r="AG19">
        <v>0</v>
      </c>
      <c r="AH19">
        <v>0</v>
      </c>
      <c r="AI19" t="s">
        <v>49</v>
      </c>
      <c r="AJ19" t="s">
        <v>49</v>
      </c>
      <c r="AK19" t="s">
        <v>49</v>
      </c>
      <c r="AL19">
        <v>0</v>
      </c>
      <c r="AM19">
        <v>0</v>
      </c>
      <c r="AN19">
        <v>1</v>
      </c>
      <c r="AO19">
        <v>1</v>
      </c>
      <c r="AP19">
        <v>0</v>
      </c>
      <c r="AQ19">
        <v>0</v>
      </c>
      <c r="AR19">
        <v>1</v>
      </c>
      <c r="AS19">
        <v>0</v>
      </c>
      <c r="AT19">
        <v>0</v>
      </c>
      <c r="AU19">
        <v>1</v>
      </c>
      <c r="AV19">
        <v>0</v>
      </c>
      <c r="AW19">
        <v>0</v>
      </c>
    </row>
    <row r="20" spans="1:49" x14ac:dyDescent="0.25">
      <c r="A20" t="s">
        <v>67</v>
      </c>
      <c r="B20" s="1">
        <v>42597</v>
      </c>
      <c r="C20" s="1">
        <v>43709</v>
      </c>
      <c r="D20">
        <v>1</v>
      </c>
      <c r="E20">
        <v>1</v>
      </c>
      <c r="F20">
        <v>0</v>
      </c>
      <c r="G20">
        <v>0</v>
      </c>
      <c r="H20">
        <v>0</v>
      </c>
      <c r="I20">
        <v>1</v>
      </c>
      <c r="J20">
        <v>1</v>
      </c>
      <c r="K20">
        <v>1</v>
      </c>
      <c r="L20">
        <v>1</v>
      </c>
      <c r="M20">
        <v>1</v>
      </c>
      <c r="N20">
        <v>1</v>
      </c>
      <c r="O20">
        <v>1</v>
      </c>
      <c r="P20">
        <v>1</v>
      </c>
      <c r="Q20">
        <v>0</v>
      </c>
      <c r="R20">
        <v>0</v>
      </c>
      <c r="S20">
        <v>1</v>
      </c>
      <c r="T20">
        <v>1</v>
      </c>
      <c r="U20">
        <v>0</v>
      </c>
      <c r="V20">
        <v>1</v>
      </c>
      <c r="W20">
        <v>0</v>
      </c>
      <c r="X20">
        <v>0</v>
      </c>
      <c r="Y20">
        <v>0</v>
      </c>
      <c r="Z20">
        <v>0</v>
      </c>
      <c r="AA20">
        <v>1</v>
      </c>
      <c r="AB20">
        <v>1</v>
      </c>
      <c r="AC20">
        <v>0</v>
      </c>
      <c r="AD20">
        <v>0</v>
      </c>
      <c r="AE20">
        <v>0</v>
      </c>
      <c r="AF20">
        <v>1</v>
      </c>
      <c r="AG20">
        <v>0</v>
      </c>
      <c r="AH20">
        <v>1</v>
      </c>
      <c r="AI20">
        <v>0</v>
      </c>
      <c r="AJ20">
        <v>1</v>
      </c>
      <c r="AK20">
        <v>1</v>
      </c>
      <c r="AL20">
        <v>0</v>
      </c>
      <c r="AM20">
        <v>1</v>
      </c>
      <c r="AN20">
        <v>0</v>
      </c>
      <c r="AO20">
        <v>1</v>
      </c>
      <c r="AP20">
        <v>1</v>
      </c>
      <c r="AQ20">
        <v>0</v>
      </c>
      <c r="AR20">
        <v>1</v>
      </c>
      <c r="AS20">
        <v>1</v>
      </c>
      <c r="AT20">
        <v>0</v>
      </c>
      <c r="AU20">
        <v>1</v>
      </c>
      <c r="AV20">
        <v>1</v>
      </c>
      <c r="AW20">
        <v>0</v>
      </c>
    </row>
    <row r="21" spans="1:49" x14ac:dyDescent="0.25">
      <c r="A21" t="s">
        <v>68</v>
      </c>
      <c r="B21" s="1">
        <v>40812</v>
      </c>
      <c r="C21" s="1">
        <v>43709</v>
      </c>
      <c r="D21">
        <v>1</v>
      </c>
      <c r="E21">
        <v>1</v>
      </c>
      <c r="F21">
        <v>0</v>
      </c>
      <c r="G21">
        <v>0</v>
      </c>
      <c r="H21">
        <v>1</v>
      </c>
      <c r="I21">
        <v>1</v>
      </c>
      <c r="J21">
        <v>2</v>
      </c>
      <c r="K21">
        <v>1</v>
      </c>
      <c r="L21">
        <v>0</v>
      </c>
      <c r="M21">
        <v>0</v>
      </c>
      <c r="N21">
        <v>0</v>
      </c>
      <c r="O21">
        <v>0</v>
      </c>
      <c r="P21">
        <v>0</v>
      </c>
      <c r="Q21">
        <v>0</v>
      </c>
      <c r="R21">
        <v>0</v>
      </c>
      <c r="S21">
        <v>0</v>
      </c>
      <c r="T21">
        <v>0</v>
      </c>
      <c r="U21">
        <v>0</v>
      </c>
      <c r="V21">
        <v>0</v>
      </c>
      <c r="W21">
        <v>0</v>
      </c>
      <c r="X21">
        <v>0</v>
      </c>
      <c r="Y21">
        <v>0</v>
      </c>
      <c r="Z21">
        <v>0</v>
      </c>
      <c r="AA21">
        <v>1</v>
      </c>
      <c r="AB21">
        <v>1</v>
      </c>
      <c r="AC21">
        <v>0</v>
      </c>
      <c r="AD21">
        <v>0</v>
      </c>
      <c r="AE21">
        <v>0</v>
      </c>
      <c r="AF21">
        <v>0</v>
      </c>
      <c r="AG21">
        <v>0</v>
      </c>
      <c r="AH21">
        <v>0</v>
      </c>
      <c r="AI21" t="s">
        <v>49</v>
      </c>
      <c r="AJ21" t="s">
        <v>49</v>
      </c>
      <c r="AK21" t="s">
        <v>49</v>
      </c>
      <c r="AL21">
        <v>0</v>
      </c>
      <c r="AM21">
        <v>0</v>
      </c>
      <c r="AN21">
        <v>1</v>
      </c>
      <c r="AO21">
        <v>1</v>
      </c>
      <c r="AP21">
        <v>1</v>
      </c>
      <c r="AQ21">
        <v>0</v>
      </c>
      <c r="AR21">
        <v>1</v>
      </c>
      <c r="AS21">
        <v>1</v>
      </c>
      <c r="AT21">
        <v>0</v>
      </c>
      <c r="AU21">
        <v>1</v>
      </c>
      <c r="AV21">
        <v>1</v>
      </c>
      <c r="AW21">
        <v>0</v>
      </c>
    </row>
    <row r="22" spans="1:49" x14ac:dyDescent="0.25">
      <c r="A22" t="s">
        <v>69</v>
      </c>
      <c r="B22" s="1">
        <v>41061</v>
      </c>
      <c r="C22" s="1">
        <v>43709</v>
      </c>
      <c r="D22">
        <v>1</v>
      </c>
      <c r="E22">
        <v>1</v>
      </c>
      <c r="F22">
        <v>0</v>
      </c>
      <c r="G22">
        <v>0</v>
      </c>
      <c r="H22">
        <v>0</v>
      </c>
      <c r="I22">
        <v>1</v>
      </c>
      <c r="J22">
        <v>2</v>
      </c>
      <c r="K22">
        <v>0</v>
      </c>
      <c r="L22">
        <v>0</v>
      </c>
      <c r="M22">
        <v>0</v>
      </c>
      <c r="N22">
        <v>0</v>
      </c>
      <c r="O22">
        <v>0</v>
      </c>
      <c r="P22">
        <v>0</v>
      </c>
      <c r="Q22">
        <v>0</v>
      </c>
      <c r="R22">
        <v>1</v>
      </c>
      <c r="S22">
        <v>0</v>
      </c>
      <c r="T22">
        <v>0</v>
      </c>
      <c r="U22">
        <v>0</v>
      </c>
      <c r="V22">
        <v>1</v>
      </c>
      <c r="W22">
        <v>0</v>
      </c>
      <c r="X22">
        <v>0</v>
      </c>
      <c r="Y22">
        <v>0</v>
      </c>
      <c r="Z22">
        <v>1</v>
      </c>
      <c r="AA22">
        <v>0</v>
      </c>
      <c r="AB22">
        <v>0</v>
      </c>
      <c r="AC22">
        <v>0</v>
      </c>
      <c r="AD22">
        <v>0</v>
      </c>
      <c r="AE22">
        <v>0</v>
      </c>
      <c r="AF22">
        <v>0</v>
      </c>
      <c r="AG22">
        <v>0</v>
      </c>
      <c r="AH22">
        <v>0</v>
      </c>
      <c r="AI22" t="s">
        <v>49</v>
      </c>
      <c r="AJ22" t="s">
        <v>49</v>
      </c>
      <c r="AK22" t="s">
        <v>49</v>
      </c>
      <c r="AL22">
        <v>1</v>
      </c>
      <c r="AM22">
        <v>1</v>
      </c>
      <c r="AN22">
        <v>0</v>
      </c>
      <c r="AO22">
        <v>1</v>
      </c>
      <c r="AP22">
        <v>0</v>
      </c>
      <c r="AQ22">
        <v>0</v>
      </c>
      <c r="AR22">
        <v>1</v>
      </c>
      <c r="AS22">
        <v>0</v>
      </c>
      <c r="AT22">
        <v>0</v>
      </c>
      <c r="AU22">
        <v>1</v>
      </c>
      <c r="AV22">
        <v>0</v>
      </c>
      <c r="AW22">
        <v>0</v>
      </c>
    </row>
    <row r="23" spans="1:49" x14ac:dyDescent="0.25">
      <c r="A23" t="s">
        <v>70</v>
      </c>
      <c r="B23" s="1">
        <v>43465</v>
      </c>
      <c r="C23" s="1">
        <v>43709</v>
      </c>
      <c r="D23">
        <v>1</v>
      </c>
      <c r="E23">
        <v>1</v>
      </c>
      <c r="F23">
        <v>0</v>
      </c>
      <c r="G23">
        <v>0</v>
      </c>
      <c r="H23">
        <v>0</v>
      </c>
      <c r="I23">
        <v>1</v>
      </c>
      <c r="J23">
        <v>3</v>
      </c>
      <c r="K23">
        <v>1</v>
      </c>
      <c r="L23">
        <v>0</v>
      </c>
      <c r="M23">
        <v>1</v>
      </c>
      <c r="N23">
        <v>0</v>
      </c>
      <c r="O23">
        <v>0</v>
      </c>
      <c r="P23">
        <v>0</v>
      </c>
      <c r="Q23">
        <v>1</v>
      </c>
      <c r="R23">
        <v>0</v>
      </c>
      <c r="S23">
        <v>1</v>
      </c>
      <c r="T23">
        <v>1</v>
      </c>
      <c r="U23">
        <v>0</v>
      </c>
      <c r="V23">
        <v>1</v>
      </c>
      <c r="W23">
        <v>0</v>
      </c>
      <c r="X23">
        <v>0</v>
      </c>
      <c r="Y23">
        <v>0</v>
      </c>
      <c r="Z23">
        <v>0</v>
      </c>
      <c r="AA23">
        <v>1</v>
      </c>
      <c r="AB23">
        <v>1</v>
      </c>
      <c r="AC23">
        <v>0</v>
      </c>
      <c r="AD23">
        <v>0</v>
      </c>
      <c r="AE23">
        <v>0</v>
      </c>
      <c r="AF23">
        <v>0</v>
      </c>
      <c r="AG23">
        <v>0</v>
      </c>
      <c r="AH23">
        <v>0</v>
      </c>
      <c r="AI23" t="s">
        <v>49</v>
      </c>
      <c r="AJ23" t="s">
        <v>49</v>
      </c>
      <c r="AK23" t="s">
        <v>49</v>
      </c>
      <c r="AL23">
        <v>1</v>
      </c>
      <c r="AM23">
        <v>1</v>
      </c>
      <c r="AN23">
        <v>0</v>
      </c>
      <c r="AO23">
        <v>1</v>
      </c>
      <c r="AP23">
        <v>0</v>
      </c>
      <c r="AQ23">
        <v>0</v>
      </c>
      <c r="AR23">
        <v>1</v>
      </c>
      <c r="AS23">
        <v>0</v>
      </c>
      <c r="AT23">
        <v>0</v>
      </c>
      <c r="AU23">
        <v>1</v>
      </c>
      <c r="AV23">
        <v>0</v>
      </c>
      <c r="AW23">
        <v>0</v>
      </c>
    </row>
    <row r="24" spans="1:49" x14ac:dyDescent="0.25">
      <c r="A24" t="s">
        <v>71</v>
      </c>
      <c r="B24" s="1">
        <v>43553</v>
      </c>
      <c r="C24" s="1">
        <v>43709</v>
      </c>
      <c r="D24">
        <v>1</v>
      </c>
      <c r="E24">
        <v>1</v>
      </c>
      <c r="F24">
        <v>0</v>
      </c>
      <c r="G24">
        <v>0</v>
      </c>
      <c r="H24">
        <v>1</v>
      </c>
      <c r="I24">
        <v>1</v>
      </c>
      <c r="J24">
        <v>2</v>
      </c>
      <c r="K24">
        <v>1</v>
      </c>
      <c r="L24">
        <v>1</v>
      </c>
      <c r="M24">
        <v>1</v>
      </c>
      <c r="N24">
        <v>0</v>
      </c>
      <c r="O24">
        <v>1</v>
      </c>
      <c r="P24">
        <v>1</v>
      </c>
      <c r="Q24">
        <v>0</v>
      </c>
      <c r="R24">
        <v>0</v>
      </c>
      <c r="S24">
        <v>0</v>
      </c>
      <c r="T24">
        <v>0</v>
      </c>
      <c r="U24">
        <v>0</v>
      </c>
      <c r="V24">
        <v>1</v>
      </c>
      <c r="W24">
        <v>0</v>
      </c>
      <c r="X24">
        <v>0</v>
      </c>
      <c r="Y24">
        <v>0</v>
      </c>
      <c r="Z24">
        <v>0</v>
      </c>
      <c r="AA24">
        <v>0</v>
      </c>
      <c r="AB24">
        <v>0</v>
      </c>
      <c r="AC24">
        <v>0</v>
      </c>
      <c r="AD24">
        <v>0</v>
      </c>
      <c r="AE24">
        <v>0</v>
      </c>
      <c r="AF24">
        <v>0</v>
      </c>
      <c r="AG24">
        <v>0</v>
      </c>
      <c r="AH24">
        <v>0</v>
      </c>
      <c r="AI24" t="s">
        <v>49</v>
      </c>
      <c r="AJ24" t="s">
        <v>49</v>
      </c>
      <c r="AK24" t="s">
        <v>49</v>
      </c>
      <c r="AL24">
        <v>1</v>
      </c>
      <c r="AM24">
        <v>1</v>
      </c>
      <c r="AN24">
        <v>0</v>
      </c>
      <c r="AO24">
        <v>0</v>
      </c>
      <c r="AP24">
        <v>0</v>
      </c>
      <c r="AQ24">
        <v>1</v>
      </c>
      <c r="AR24">
        <v>0</v>
      </c>
      <c r="AS24">
        <v>0</v>
      </c>
      <c r="AT24">
        <v>1</v>
      </c>
      <c r="AU24">
        <v>0</v>
      </c>
      <c r="AV24">
        <v>0</v>
      </c>
      <c r="AW24">
        <v>1</v>
      </c>
    </row>
    <row r="25" spans="1:49" x14ac:dyDescent="0.25">
      <c r="A25" t="s">
        <v>72</v>
      </c>
      <c r="B25" s="1">
        <v>43678</v>
      </c>
      <c r="C25" s="1">
        <v>43709</v>
      </c>
      <c r="D25">
        <v>1</v>
      </c>
      <c r="E25">
        <v>1</v>
      </c>
      <c r="F25">
        <v>1</v>
      </c>
      <c r="G25">
        <v>1</v>
      </c>
      <c r="H25">
        <v>0</v>
      </c>
      <c r="I25">
        <v>1</v>
      </c>
      <c r="J25">
        <v>3</v>
      </c>
      <c r="K25">
        <v>1</v>
      </c>
      <c r="L25">
        <v>0</v>
      </c>
      <c r="M25">
        <v>1</v>
      </c>
      <c r="N25">
        <v>0</v>
      </c>
      <c r="O25">
        <v>0</v>
      </c>
      <c r="P25">
        <v>0</v>
      </c>
      <c r="Q25">
        <v>0</v>
      </c>
      <c r="R25">
        <v>0</v>
      </c>
      <c r="S25">
        <v>0</v>
      </c>
      <c r="T25">
        <v>0</v>
      </c>
      <c r="U25">
        <v>0</v>
      </c>
      <c r="V25">
        <v>0</v>
      </c>
      <c r="W25">
        <v>0</v>
      </c>
      <c r="X25">
        <v>0</v>
      </c>
      <c r="Y25">
        <v>0</v>
      </c>
      <c r="Z25">
        <v>1</v>
      </c>
      <c r="AA25">
        <v>0</v>
      </c>
      <c r="AB25">
        <v>0</v>
      </c>
      <c r="AC25">
        <v>1</v>
      </c>
      <c r="AD25">
        <v>0</v>
      </c>
      <c r="AE25">
        <v>0</v>
      </c>
      <c r="AF25">
        <v>0</v>
      </c>
      <c r="AG25">
        <v>0</v>
      </c>
      <c r="AH25">
        <v>1</v>
      </c>
      <c r="AI25">
        <v>1</v>
      </c>
      <c r="AJ25">
        <v>0</v>
      </c>
      <c r="AK25">
        <v>9</v>
      </c>
      <c r="AL25">
        <v>0</v>
      </c>
      <c r="AM25">
        <v>0</v>
      </c>
      <c r="AN25">
        <v>1</v>
      </c>
      <c r="AO25">
        <v>1</v>
      </c>
      <c r="AP25">
        <v>0</v>
      </c>
      <c r="AQ25">
        <v>0</v>
      </c>
      <c r="AR25">
        <v>1</v>
      </c>
      <c r="AS25">
        <v>0</v>
      </c>
      <c r="AT25">
        <v>0</v>
      </c>
      <c r="AU25">
        <v>1</v>
      </c>
      <c r="AV25">
        <v>0</v>
      </c>
      <c r="AW25">
        <v>0</v>
      </c>
    </row>
    <row r="26" spans="1:49" x14ac:dyDescent="0.25">
      <c r="A26" t="s">
        <v>73</v>
      </c>
      <c r="B26" s="1">
        <v>42446</v>
      </c>
      <c r="C26" s="1">
        <v>43709</v>
      </c>
      <c r="D26">
        <v>1</v>
      </c>
      <c r="E26">
        <v>1</v>
      </c>
      <c r="F26">
        <v>0</v>
      </c>
      <c r="G26">
        <v>0</v>
      </c>
      <c r="H26">
        <v>0</v>
      </c>
      <c r="I26">
        <v>1</v>
      </c>
      <c r="J26">
        <v>0</v>
      </c>
      <c r="K26">
        <v>1</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1</v>
      </c>
      <c r="AH26">
        <v>0</v>
      </c>
      <c r="AI26" t="s">
        <v>49</v>
      </c>
      <c r="AJ26" t="s">
        <v>49</v>
      </c>
      <c r="AK26" t="s">
        <v>49</v>
      </c>
      <c r="AL26">
        <v>1</v>
      </c>
      <c r="AM26">
        <v>1</v>
      </c>
      <c r="AN26">
        <v>0</v>
      </c>
      <c r="AO26">
        <v>1</v>
      </c>
      <c r="AP26">
        <v>0</v>
      </c>
      <c r="AQ26">
        <v>0</v>
      </c>
      <c r="AR26">
        <v>1</v>
      </c>
      <c r="AS26">
        <v>0</v>
      </c>
      <c r="AT26">
        <v>0</v>
      </c>
      <c r="AU26">
        <v>1</v>
      </c>
      <c r="AV26">
        <v>0</v>
      </c>
      <c r="AW26">
        <v>0</v>
      </c>
    </row>
    <row r="27" spans="1:49" x14ac:dyDescent="0.25">
      <c r="A27" t="s">
        <v>74</v>
      </c>
      <c r="B27" s="1">
        <v>42244</v>
      </c>
      <c r="C27" s="1">
        <v>43709</v>
      </c>
      <c r="D27">
        <v>1</v>
      </c>
      <c r="E27">
        <v>1</v>
      </c>
      <c r="F27">
        <v>0</v>
      </c>
      <c r="G27">
        <v>0</v>
      </c>
      <c r="H27">
        <v>1</v>
      </c>
      <c r="I27">
        <v>1</v>
      </c>
      <c r="J27">
        <v>0</v>
      </c>
      <c r="K27">
        <v>1</v>
      </c>
      <c r="L27">
        <v>1</v>
      </c>
      <c r="M27">
        <v>1</v>
      </c>
      <c r="N27">
        <v>0</v>
      </c>
      <c r="O27">
        <v>0</v>
      </c>
      <c r="P27">
        <v>0</v>
      </c>
      <c r="Q27">
        <v>0</v>
      </c>
      <c r="R27">
        <v>0</v>
      </c>
      <c r="S27">
        <v>0</v>
      </c>
      <c r="T27">
        <v>0</v>
      </c>
      <c r="U27">
        <v>0</v>
      </c>
      <c r="V27">
        <v>0</v>
      </c>
      <c r="W27">
        <v>0</v>
      </c>
      <c r="X27">
        <v>0</v>
      </c>
      <c r="Y27">
        <v>0</v>
      </c>
      <c r="Z27">
        <v>0</v>
      </c>
      <c r="AA27">
        <v>0</v>
      </c>
      <c r="AB27">
        <v>0</v>
      </c>
      <c r="AC27">
        <v>0</v>
      </c>
      <c r="AD27">
        <v>0</v>
      </c>
      <c r="AE27">
        <v>0</v>
      </c>
      <c r="AF27">
        <v>0</v>
      </c>
      <c r="AG27">
        <v>1</v>
      </c>
      <c r="AH27">
        <v>0</v>
      </c>
      <c r="AI27" t="s">
        <v>49</v>
      </c>
      <c r="AJ27" t="s">
        <v>49</v>
      </c>
      <c r="AK27" t="s">
        <v>49</v>
      </c>
      <c r="AL27">
        <v>1</v>
      </c>
      <c r="AM27">
        <v>1</v>
      </c>
      <c r="AN27">
        <v>0</v>
      </c>
      <c r="AO27">
        <v>0</v>
      </c>
      <c r="AP27">
        <v>0</v>
      </c>
      <c r="AQ27">
        <v>1</v>
      </c>
      <c r="AR27">
        <v>0</v>
      </c>
      <c r="AS27">
        <v>0</v>
      </c>
      <c r="AT27">
        <v>1</v>
      </c>
      <c r="AU27">
        <v>0</v>
      </c>
      <c r="AV27">
        <v>0</v>
      </c>
      <c r="AW27">
        <v>1</v>
      </c>
    </row>
    <row r="28" spans="1:49" x14ac:dyDescent="0.25">
      <c r="A28" t="s">
        <v>75</v>
      </c>
      <c r="B28" s="1">
        <v>43647</v>
      </c>
      <c r="C28" s="1">
        <v>43709</v>
      </c>
      <c r="D28">
        <v>1</v>
      </c>
      <c r="E28">
        <v>1</v>
      </c>
      <c r="F28">
        <v>0</v>
      </c>
      <c r="G28">
        <v>0</v>
      </c>
      <c r="H28">
        <v>1</v>
      </c>
      <c r="I28">
        <v>1</v>
      </c>
      <c r="J28">
        <v>1</v>
      </c>
      <c r="K28">
        <v>1</v>
      </c>
      <c r="L28">
        <v>0</v>
      </c>
      <c r="M28">
        <v>1</v>
      </c>
      <c r="N28">
        <v>0</v>
      </c>
      <c r="O28">
        <v>0</v>
      </c>
      <c r="P28">
        <v>1</v>
      </c>
      <c r="Q28">
        <v>0</v>
      </c>
      <c r="R28">
        <v>0</v>
      </c>
      <c r="S28">
        <v>0</v>
      </c>
      <c r="T28">
        <v>0</v>
      </c>
      <c r="U28">
        <v>0</v>
      </c>
      <c r="V28">
        <v>0</v>
      </c>
      <c r="W28">
        <v>0</v>
      </c>
      <c r="X28">
        <v>0</v>
      </c>
      <c r="Y28">
        <v>0</v>
      </c>
      <c r="Z28">
        <v>0</v>
      </c>
      <c r="AA28">
        <v>0</v>
      </c>
      <c r="AB28">
        <v>0</v>
      </c>
      <c r="AC28">
        <v>1</v>
      </c>
      <c r="AD28">
        <v>0</v>
      </c>
      <c r="AE28">
        <v>0</v>
      </c>
      <c r="AF28">
        <v>0</v>
      </c>
      <c r="AG28">
        <v>0</v>
      </c>
      <c r="AH28">
        <v>0</v>
      </c>
      <c r="AI28" t="s">
        <v>49</v>
      </c>
      <c r="AJ28" t="s">
        <v>49</v>
      </c>
      <c r="AK28" t="s">
        <v>49</v>
      </c>
      <c r="AL28">
        <v>1</v>
      </c>
      <c r="AM28">
        <v>1</v>
      </c>
      <c r="AN28">
        <v>0</v>
      </c>
      <c r="AO28">
        <v>1</v>
      </c>
      <c r="AP28">
        <v>0</v>
      </c>
      <c r="AQ28">
        <v>0</v>
      </c>
      <c r="AR28">
        <v>1</v>
      </c>
      <c r="AS28">
        <v>0</v>
      </c>
      <c r="AT28">
        <v>0</v>
      </c>
      <c r="AU28">
        <v>0</v>
      </c>
      <c r="AV28">
        <v>0</v>
      </c>
      <c r="AW28">
        <v>1</v>
      </c>
    </row>
    <row r="29" spans="1:49" x14ac:dyDescent="0.25">
      <c r="A29" t="s">
        <v>76</v>
      </c>
      <c r="B29" s="1">
        <v>43709</v>
      </c>
      <c r="C29" s="1">
        <v>43709</v>
      </c>
      <c r="D29">
        <v>1</v>
      </c>
      <c r="E29">
        <v>1</v>
      </c>
      <c r="F29">
        <v>0</v>
      </c>
      <c r="G29">
        <v>1</v>
      </c>
      <c r="H29">
        <v>1</v>
      </c>
      <c r="I29">
        <v>1</v>
      </c>
      <c r="J29">
        <v>0</v>
      </c>
      <c r="K29">
        <v>1</v>
      </c>
      <c r="L29">
        <v>0</v>
      </c>
      <c r="M29">
        <v>1</v>
      </c>
      <c r="N29">
        <v>0</v>
      </c>
      <c r="O29">
        <v>0</v>
      </c>
      <c r="P29">
        <v>0</v>
      </c>
      <c r="Q29">
        <v>0</v>
      </c>
      <c r="R29">
        <v>0</v>
      </c>
      <c r="S29">
        <v>0</v>
      </c>
      <c r="T29">
        <v>0</v>
      </c>
      <c r="U29">
        <v>0</v>
      </c>
      <c r="V29">
        <v>0</v>
      </c>
      <c r="W29">
        <v>0</v>
      </c>
      <c r="X29">
        <v>0</v>
      </c>
      <c r="Y29">
        <v>0</v>
      </c>
      <c r="Z29">
        <v>0</v>
      </c>
      <c r="AA29">
        <v>0</v>
      </c>
      <c r="AB29">
        <v>1</v>
      </c>
      <c r="AC29">
        <v>0</v>
      </c>
      <c r="AD29">
        <v>0</v>
      </c>
      <c r="AE29">
        <v>0</v>
      </c>
      <c r="AF29">
        <v>0</v>
      </c>
      <c r="AG29">
        <v>0</v>
      </c>
      <c r="AH29">
        <v>0</v>
      </c>
      <c r="AI29" t="s">
        <v>49</v>
      </c>
      <c r="AJ29" t="s">
        <v>49</v>
      </c>
      <c r="AK29" t="s">
        <v>49</v>
      </c>
      <c r="AL29">
        <v>0</v>
      </c>
      <c r="AM29">
        <v>0</v>
      </c>
      <c r="AN29">
        <v>1</v>
      </c>
      <c r="AO29">
        <v>1</v>
      </c>
      <c r="AP29">
        <v>0</v>
      </c>
      <c r="AQ29">
        <v>0</v>
      </c>
      <c r="AR29">
        <v>1</v>
      </c>
      <c r="AS29">
        <v>0</v>
      </c>
      <c r="AT29">
        <v>0</v>
      </c>
      <c r="AU29">
        <v>1</v>
      </c>
      <c r="AV29">
        <v>0</v>
      </c>
      <c r="AW29">
        <v>0</v>
      </c>
    </row>
    <row r="30" spans="1:49" x14ac:dyDescent="0.25">
      <c r="A30" t="s">
        <v>77</v>
      </c>
      <c r="B30" s="1">
        <v>43647</v>
      </c>
      <c r="C30" s="1">
        <v>43709</v>
      </c>
      <c r="D30">
        <v>1</v>
      </c>
      <c r="E30">
        <v>1</v>
      </c>
      <c r="F30">
        <v>0</v>
      </c>
      <c r="G30">
        <v>0</v>
      </c>
      <c r="H30">
        <v>1</v>
      </c>
      <c r="I30">
        <v>1</v>
      </c>
      <c r="J30">
        <v>1</v>
      </c>
      <c r="K30">
        <v>0</v>
      </c>
      <c r="L30">
        <v>0</v>
      </c>
      <c r="M30">
        <v>0</v>
      </c>
      <c r="N30">
        <v>0</v>
      </c>
      <c r="O30">
        <v>0</v>
      </c>
      <c r="P30">
        <v>0</v>
      </c>
      <c r="Q30">
        <v>0</v>
      </c>
      <c r="R30">
        <v>1</v>
      </c>
      <c r="S30">
        <v>0</v>
      </c>
      <c r="T30">
        <v>0</v>
      </c>
      <c r="U30">
        <v>0</v>
      </c>
      <c r="V30">
        <v>0</v>
      </c>
      <c r="W30">
        <v>0</v>
      </c>
      <c r="X30">
        <v>0</v>
      </c>
      <c r="Y30">
        <v>0</v>
      </c>
      <c r="Z30">
        <v>0</v>
      </c>
      <c r="AA30">
        <v>0</v>
      </c>
      <c r="AB30">
        <v>0</v>
      </c>
      <c r="AC30">
        <v>0</v>
      </c>
      <c r="AD30">
        <v>0</v>
      </c>
      <c r="AE30">
        <v>0</v>
      </c>
      <c r="AF30">
        <v>0</v>
      </c>
      <c r="AG30">
        <v>1</v>
      </c>
      <c r="AH30">
        <v>1</v>
      </c>
      <c r="AI30">
        <v>1</v>
      </c>
      <c r="AJ30">
        <v>0</v>
      </c>
      <c r="AK30">
        <v>6</v>
      </c>
      <c r="AL30">
        <v>0</v>
      </c>
      <c r="AM30">
        <v>0</v>
      </c>
      <c r="AN30">
        <v>1</v>
      </c>
      <c r="AO30">
        <v>1</v>
      </c>
      <c r="AP30">
        <v>0</v>
      </c>
      <c r="AQ30">
        <v>0</v>
      </c>
      <c r="AR30">
        <v>1</v>
      </c>
      <c r="AS30">
        <v>0</v>
      </c>
      <c r="AT30">
        <v>0</v>
      </c>
      <c r="AU30">
        <v>1</v>
      </c>
      <c r="AV30">
        <v>0</v>
      </c>
      <c r="AW30">
        <v>0</v>
      </c>
    </row>
    <row r="31" spans="1:49" x14ac:dyDescent="0.25">
      <c r="A31" t="s">
        <v>78</v>
      </c>
      <c r="B31" s="1">
        <v>42552</v>
      </c>
      <c r="C31" s="1">
        <v>43709</v>
      </c>
      <c r="D31">
        <v>1</v>
      </c>
      <c r="E31">
        <v>1</v>
      </c>
      <c r="F31">
        <v>0</v>
      </c>
      <c r="G31">
        <v>0</v>
      </c>
      <c r="H31">
        <v>1</v>
      </c>
      <c r="I31">
        <v>1</v>
      </c>
      <c r="J31">
        <v>1</v>
      </c>
      <c r="K31">
        <v>0</v>
      </c>
      <c r="L31">
        <v>1</v>
      </c>
      <c r="M31">
        <v>0</v>
      </c>
      <c r="N31">
        <v>0</v>
      </c>
      <c r="O31">
        <v>0</v>
      </c>
      <c r="P31">
        <v>0</v>
      </c>
      <c r="Q31">
        <v>0</v>
      </c>
      <c r="R31">
        <v>0</v>
      </c>
      <c r="S31">
        <v>0</v>
      </c>
      <c r="T31">
        <v>0</v>
      </c>
      <c r="U31">
        <v>0</v>
      </c>
      <c r="V31">
        <v>0</v>
      </c>
      <c r="W31">
        <v>0</v>
      </c>
      <c r="X31">
        <v>0</v>
      </c>
      <c r="Y31">
        <v>0</v>
      </c>
      <c r="Z31">
        <v>1</v>
      </c>
      <c r="AA31">
        <v>0</v>
      </c>
      <c r="AB31">
        <v>0</v>
      </c>
      <c r="AC31">
        <v>0</v>
      </c>
      <c r="AD31">
        <v>0</v>
      </c>
      <c r="AE31">
        <v>0</v>
      </c>
      <c r="AF31">
        <v>0</v>
      </c>
      <c r="AG31">
        <v>0</v>
      </c>
      <c r="AH31">
        <v>0</v>
      </c>
      <c r="AI31" t="s">
        <v>49</v>
      </c>
      <c r="AJ31" t="s">
        <v>49</v>
      </c>
      <c r="AK31" t="s">
        <v>49</v>
      </c>
      <c r="AL31">
        <v>0</v>
      </c>
      <c r="AM31">
        <v>0</v>
      </c>
      <c r="AN31">
        <v>1</v>
      </c>
      <c r="AO31">
        <v>0</v>
      </c>
      <c r="AP31">
        <v>0</v>
      </c>
      <c r="AQ31">
        <v>1</v>
      </c>
      <c r="AR31">
        <v>0</v>
      </c>
      <c r="AS31">
        <v>0</v>
      </c>
      <c r="AT31">
        <v>1</v>
      </c>
      <c r="AU31">
        <v>0</v>
      </c>
      <c r="AV31">
        <v>0</v>
      </c>
      <c r="AW31">
        <v>1</v>
      </c>
    </row>
    <row r="32" spans="1:49" x14ac:dyDescent="0.25">
      <c r="A32" t="s">
        <v>79</v>
      </c>
      <c r="B32" s="1">
        <v>43372</v>
      </c>
      <c r="C32" s="1">
        <v>43709</v>
      </c>
      <c r="D32">
        <v>1</v>
      </c>
      <c r="E32">
        <v>1</v>
      </c>
      <c r="F32">
        <v>0</v>
      </c>
      <c r="G32">
        <v>0</v>
      </c>
      <c r="H32">
        <v>0</v>
      </c>
      <c r="I32">
        <v>1</v>
      </c>
      <c r="J32">
        <v>2</v>
      </c>
      <c r="K32">
        <v>0</v>
      </c>
      <c r="L32">
        <v>1</v>
      </c>
      <c r="M32">
        <v>1</v>
      </c>
      <c r="N32">
        <v>1</v>
      </c>
      <c r="O32">
        <v>1</v>
      </c>
      <c r="P32">
        <v>0</v>
      </c>
      <c r="Q32">
        <v>0</v>
      </c>
      <c r="R32">
        <v>0</v>
      </c>
      <c r="S32">
        <v>0</v>
      </c>
      <c r="T32">
        <v>0</v>
      </c>
      <c r="U32">
        <v>0</v>
      </c>
      <c r="V32">
        <v>0</v>
      </c>
      <c r="W32">
        <v>0</v>
      </c>
      <c r="X32">
        <v>0</v>
      </c>
      <c r="Y32">
        <v>0</v>
      </c>
      <c r="Z32">
        <v>0</v>
      </c>
      <c r="AA32">
        <v>0</v>
      </c>
      <c r="AB32">
        <v>0</v>
      </c>
      <c r="AC32">
        <v>1</v>
      </c>
      <c r="AD32">
        <v>0</v>
      </c>
      <c r="AE32">
        <v>0</v>
      </c>
      <c r="AF32">
        <v>1</v>
      </c>
      <c r="AG32">
        <v>0</v>
      </c>
      <c r="AH32">
        <v>1</v>
      </c>
      <c r="AI32">
        <v>0</v>
      </c>
      <c r="AJ32">
        <v>1</v>
      </c>
      <c r="AK32">
        <v>3</v>
      </c>
      <c r="AL32">
        <v>0</v>
      </c>
      <c r="AM32">
        <v>0</v>
      </c>
      <c r="AN32">
        <v>1</v>
      </c>
      <c r="AO32">
        <v>1</v>
      </c>
      <c r="AP32">
        <v>0</v>
      </c>
      <c r="AQ32">
        <v>0</v>
      </c>
      <c r="AR32">
        <v>1</v>
      </c>
      <c r="AS32">
        <v>0</v>
      </c>
      <c r="AT32">
        <v>0</v>
      </c>
      <c r="AU32">
        <v>1</v>
      </c>
      <c r="AV32">
        <v>0</v>
      </c>
      <c r="AW32">
        <v>0</v>
      </c>
    </row>
    <row r="33" spans="1:49" x14ac:dyDescent="0.25">
      <c r="A33" t="s">
        <v>80</v>
      </c>
      <c r="B33" s="1">
        <v>43647</v>
      </c>
      <c r="C33" s="1">
        <v>43709</v>
      </c>
      <c r="D33">
        <v>1</v>
      </c>
      <c r="E33">
        <v>1</v>
      </c>
      <c r="F33">
        <v>0</v>
      </c>
      <c r="G33">
        <v>0</v>
      </c>
      <c r="H33">
        <v>0</v>
      </c>
      <c r="I33">
        <v>1</v>
      </c>
      <c r="J33">
        <v>2</v>
      </c>
      <c r="K33">
        <v>0</v>
      </c>
      <c r="L33">
        <v>0</v>
      </c>
      <c r="M33">
        <v>0</v>
      </c>
      <c r="N33">
        <v>0</v>
      </c>
      <c r="O33">
        <v>0</v>
      </c>
      <c r="P33">
        <v>0</v>
      </c>
      <c r="Q33">
        <v>1</v>
      </c>
      <c r="R33">
        <v>0</v>
      </c>
      <c r="S33">
        <v>0</v>
      </c>
      <c r="T33">
        <v>0</v>
      </c>
      <c r="U33">
        <v>0</v>
      </c>
      <c r="V33">
        <v>1</v>
      </c>
      <c r="W33">
        <v>1</v>
      </c>
      <c r="X33">
        <v>0</v>
      </c>
      <c r="Y33">
        <v>0</v>
      </c>
      <c r="Z33">
        <v>0</v>
      </c>
      <c r="AA33">
        <v>0</v>
      </c>
      <c r="AB33">
        <v>0</v>
      </c>
      <c r="AC33">
        <v>0</v>
      </c>
      <c r="AD33">
        <v>0</v>
      </c>
      <c r="AE33">
        <v>1</v>
      </c>
      <c r="AF33">
        <v>1</v>
      </c>
      <c r="AG33">
        <v>0</v>
      </c>
      <c r="AH33">
        <v>1</v>
      </c>
      <c r="AI33">
        <v>1</v>
      </c>
      <c r="AJ33">
        <v>1</v>
      </c>
      <c r="AK33">
        <v>4</v>
      </c>
      <c r="AL33">
        <v>1</v>
      </c>
      <c r="AM33">
        <v>1</v>
      </c>
      <c r="AN33">
        <v>0</v>
      </c>
      <c r="AO33">
        <v>0</v>
      </c>
      <c r="AP33">
        <v>0</v>
      </c>
      <c r="AQ33">
        <v>1</v>
      </c>
      <c r="AR33">
        <v>0</v>
      </c>
      <c r="AS33">
        <v>0</v>
      </c>
      <c r="AT33">
        <v>1</v>
      </c>
      <c r="AU33">
        <v>0</v>
      </c>
      <c r="AV33">
        <v>0</v>
      </c>
      <c r="AW33">
        <v>1</v>
      </c>
    </row>
    <row r="34" spans="1:49" x14ac:dyDescent="0.25">
      <c r="A34" t="s">
        <v>81</v>
      </c>
      <c r="B34" s="1">
        <v>42979</v>
      </c>
      <c r="C34" s="1">
        <v>43709</v>
      </c>
      <c r="D34">
        <v>1</v>
      </c>
      <c r="E34">
        <v>1</v>
      </c>
      <c r="F34">
        <v>0</v>
      </c>
      <c r="G34">
        <v>1</v>
      </c>
      <c r="H34">
        <v>1</v>
      </c>
      <c r="I34">
        <v>1</v>
      </c>
      <c r="J34">
        <v>4</v>
      </c>
      <c r="K34">
        <v>0</v>
      </c>
      <c r="L34">
        <v>0</v>
      </c>
      <c r="M34">
        <v>0</v>
      </c>
      <c r="N34">
        <v>0</v>
      </c>
      <c r="O34">
        <v>0</v>
      </c>
      <c r="P34">
        <v>0</v>
      </c>
      <c r="Q34">
        <v>0</v>
      </c>
      <c r="R34">
        <v>1</v>
      </c>
      <c r="S34">
        <v>0</v>
      </c>
      <c r="T34">
        <v>0</v>
      </c>
      <c r="U34">
        <v>0</v>
      </c>
      <c r="V34">
        <v>0</v>
      </c>
      <c r="W34">
        <v>1</v>
      </c>
      <c r="X34">
        <v>0</v>
      </c>
      <c r="Y34">
        <v>0</v>
      </c>
      <c r="Z34">
        <v>0</v>
      </c>
      <c r="AA34">
        <v>0</v>
      </c>
      <c r="AB34">
        <v>1</v>
      </c>
      <c r="AC34">
        <v>0</v>
      </c>
      <c r="AD34">
        <v>0</v>
      </c>
      <c r="AE34">
        <v>0</v>
      </c>
      <c r="AF34">
        <v>0</v>
      </c>
      <c r="AG34">
        <v>0</v>
      </c>
      <c r="AH34">
        <v>0</v>
      </c>
      <c r="AI34" t="s">
        <v>49</v>
      </c>
      <c r="AJ34" t="s">
        <v>49</v>
      </c>
      <c r="AK34" t="s">
        <v>49</v>
      </c>
      <c r="AL34">
        <v>1</v>
      </c>
      <c r="AM34">
        <v>1</v>
      </c>
      <c r="AN34">
        <v>0</v>
      </c>
      <c r="AO34">
        <v>1</v>
      </c>
      <c r="AP34">
        <v>0</v>
      </c>
      <c r="AQ34">
        <v>0</v>
      </c>
      <c r="AR34">
        <v>1</v>
      </c>
      <c r="AS34">
        <v>0</v>
      </c>
      <c r="AT34">
        <v>0</v>
      </c>
      <c r="AU34">
        <v>1</v>
      </c>
      <c r="AV34">
        <v>0</v>
      </c>
      <c r="AW34">
        <v>0</v>
      </c>
    </row>
    <row r="35" spans="1:49" x14ac:dyDescent="0.25">
      <c r="A35" t="s">
        <v>82</v>
      </c>
      <c r="B35" s="1">
        <v>43672</v>
      </c>
      <c r="C35" s="1">
        <v>43709</v>
      </c>
      <c r="D35">
        <v>1</v>
      </c>
      <c r="E35">
        <v>1</v>
      </c>
      <c r="F35">
        <v>0</v>
      </c>
      <c r="G35">
        <v>1</v>
      </c>
      <c r="H35">
        <v>0</v>
      </c>
      <c r="I35">
        <v>1</v>
      </c>
      <c r="J35">
        <v>0</v>
      </c>
      <c r="K35">
        <v>1</v>
      </c>
      <c r="L35">
        <v>0</v>
      </c>
      <c r="M35">
        <v>0</v>
      </c>
      <c r="N35">
        <v>1</v>
      </c>
      <c r="O35">
        <v>0</v>
      </c>
      <c r="P35">
        <v>0</v>
      </c>
      <c r="Q35">
        <v>0</v>
      </c>
      <c r="R35">
        <v>0</v>
      </c>
      <c r="S35">
        <v>0</v>
      </c>
      <c r="T35">
        <v>0</v>
      </c>
      <c r="U35">
        <v>0</v>
      </c>
      <c r="V35">
        <v>0</v>
      </c>
      <c r="W35">
        <v>0</v>
      </c>
      <c r="X35">
        <v>0</v>
      </c>
      <c r="Y35">
        <v>0</v>
      </c>
      <c r="Z35">
        <v>0</v>
      </c>
      <c r="AA35">
        <v>0</v>
      </c>
      <c r="AB35">
        <v>0</v>
      </c>
      <c r="AC35">
        <v>0</v>
      </c>
      <c r="AD35">
        <v>0</v>
      </c>
      <c r="AE35">
        <v>0</v>
      </c>
      <c r="AF35">
        <v>1</v>
      </c>
      <c r="AG35">
        <v>0</v>
      </c>
      <c r="AH35">
        <v>1</v>
      </c>
      <c r="AI35">
        <v>0</v>
      </c>
      <c r="AJ35">
        <v>1</v>
      </c>
      <c r="AK35">
        <v>1</v>
      </c>
      <c r="AL35">
        <v>1</v>
      </c>
      <c r="AM35">
        <v>1</v>
      </c>
      <c r="AN35">
        <v>0</v>
      </c>
      <c r="AO35">
        <v>0</v>
      </c>
      <c r="AP35">
        <v>0</v>
      </c>
      <c r="AQ35">
        <v>1</v>
      </c>
      <c r="AR35">
        <v>0</v>
      </c>
      <c r="AS35">
        <v>0</v>
      </c>
      <c r="AT35">
        <v>1</v>
      </c>
      <c r="AU35">
        <v>0</v>
      </c>
      <c r="AV35">
        <v>0</v>
      </c>
      <c r="AW35">
        <v>1</v>
      </c>
    </row>
    <row r="36" spans="1:49" x14ac:dyDescent="0.25">
      <c r="A36" t="s">
        <v>83</v>
      </c>
      <c r="B36" s="1">
        <v>43553</v>
      </c>
      <c r="C36" s="1">
        <v>43709</v>
      </c>
      <c r="D36">
        <v>1</v>
      </c>
      <c r="E36">
        <v>1</v>
      </c>
      <c r="F36">
        <v>0</v>
      </c>
      <c r="G36">
        <v>1</v>
      </c>
      <c r="H36">
        <v>0</v>
      </c>
      <c r="I36">
        <v>1</v>
      </c>
      <c r="J36">
        <v>0</v>
      </c>
      <c r="K36">
        <v>1</v>
      </c>
      <c r="L36">
        <v>0</v>
      </c>
      <c r="M36">
        <v>0</v>
      </c>
      <c r="N36">
        <v>0</v>
      </c>
      <c r="O36">
        <v>0</v>
      </c>
      <c r="P36">
        <v>0</v>
      </c>
      <c r="Q36">
        <v>1</v>
      </c>
      <c r="R36">
        <v>0</v>
      </c>
      <c r="S36">
        <v>1</v>
      </c>
      <c r="T36">
        <v>0</v>
      </c>
      <c r="U36">
        <v>0</v>
      </c>
      <c r="V36">
        <v>1</v>
      </c>
      <c r="W36">
        <v>0</v>
      </c>
      <c r="X36">
        <v>0</v>
      </c>
      <c r="Y36">
        <v>0</v>
      </c>
      <c r="Z36">
        <v>0</v>
      </c>
      <c r="AA36">
        <v>1</v>
      </c>
      <c r="AB36">
        <v>1</v>
      </c>
      <c r="AC36">
        <v>0</v>
      </c>
      <c r="AD36">
        <v>0</v>
      </c>
      <c r="AE36">
        <v>0</v>
      </c>
      <c r="AF36">
        <v>0</v>
      </c>
      <c r="AG36">
        <v>0</v>
      </c>
      <c r="AH36">
        <v>0</v>
      </c>
      <c r="AI36" t="s">
        <v>49</v>
      </c>
      <c r="AJ36" t="s">
        <v>49</v>
      </c>
      <c r="AK36" t="s">
        <v>49</v>
      </c>
      <c r="AL36">
        <v>0</v>
      </c>
      <c r="AM36">
        <v>0</v>
      </c>
      <c r="AN36">
        <v>1</v>
      </c>
      <c r="AO36">
        <v>0</v>
      </c>
      <c r="AP36">
        <v>0</v>
      </c>
      <c r="AQ36">
        <v>1</v>
      </c>
      <c r="AR36">
        <v>0</v>
      </c>
      <c r="AS36">
        <v>0</v>
      </c>
      <c r="AT36">
        <v>1</v>
      </c>
      <c r="AU36">
        <v>0</v>
      </c>
      <c r="AV36">
        <v>0</v>
      </c>
      <c r="AW36">
        <v>1</v>
      </c>
    </row>
    <row r="37" spans="1:49" x14ac:dyDescent="0.25">
      <c r="A37" t="s">
        <v>84</v>
      </c>
      <c r="B37" s="1">
        <v>43664</v>
      </c>
      <c r="C37" s="1">
        <v>43709</v>
      </c>
      <c r="D37">
        <v>1</v>
      </c>
      <c r="E37">
        <v>1</v>
      </c>
      <c r="F37">
        <v>0</v>
      </c>
      <c r="G37">
        <v>1</v>
      </c>
      <c r="H37">
        <v>0</v>
      </c>
      <c r="I37">
        <v>1</v>
      </c>
      <c r="J37">
        <v>1</v>
      </c>
      <c r="K37">
        <v>1</v>
      </c>
      <c r="L37">
        <v>0</v>
      </c>
      <c r="M37">
        <v>0</v>
      </c>
      <c r="N37">
        <v>0</v>
      </c>
      <c r="O37">
        <v>0</v>
      </c>
      <c r="P37">
        <v>0</v>
      </c>
      <c r="Q37">
        <v>0</v>
      </c>
      <c r="R37">
        <v>0</v>
      </c>
      <c r="S37">
        <v>0</v>
      </c>
      <c r="T37">
        <v>0</v>
      </c>
      <c r="U37">
        <v>0</v>
      </c>
      <c r="V37">
        <v>1</v>
      </c>
      <c r="W37">
        <v>1</v>
      </c>
      <c r="X37">
        <v>0</v>
      </c>
      <c r="Y37">
        <v>0</v>
      </c>
      <c r="Z37">
        <v>1</v>
      </c>
      <c r="AA37">
        <v>0</v>
      </c>
      <c r="AB37">
        <v>0</v>
      </c>
      <c r="AC37">
        <v>0</v>
      </c>
      <c r="AD37">
        <v>0</v>
      </c>
      <c r="AE37">
        <v>0</v>
      </c>
      <c r="AF37">
        <v>1</v>
      </c>
      <c r="AG37">
        <v>0</v>
      </c>
      <c r="AH37">
        <v>1</v>
      </c>
      <c r="AI37">
        <v>0</v>
      </c>
      <c r="AJ37">
        <v>1</v>
      </c>
      <c r="AK37">
        <v>0</v>
      </c>
      <c r="AL37">
        <v>1</v>
      </c>
      <c r="AM37">
        <v>0</v>
      </c>
      <c r="AN37">
        <v>0</v>
      </c>
      <c r="AO37">
        <v>1</v>
      </c>
      <c r="AP37">
        <v>0</v>
      </c>
      <c r="AQ37">
        <v>0</v>
      </c>
      <c r="AR37">
        <v>1</v>
      </c>
      <c r="AS37">
        <v>0</v>
      </c>
      <c r="AT37">
        <v>0</v>
      </c>
      <c r="AU37">
        <v>1</v>
      </c>
      <c r="AV37">
        <v>0</v>
      </c>
      <c r="AW37">
        <v>0</v>
      </c>
    </row>
    <row r="38" spans="1:49" x14ac:dyDescent="0.25">
      <c r="A38" t="s">
        <v>85</v>
      </c>
      <c r="B38" s="1">
        <v>43374</v>
      </c>
      <c r="C38" s="1">
        <v>43709</v>
      </c>
      <c r="D38">
        <v>1</v>
      </c>
      <c r="E38">
        <v>1</v>
      </c>
      <c r="F38">
        <v>0</v>
      </c>
      <c r="G38">
        <v>0</v>
      </c>
      <c r="H38">
        <v>1</v>
      </c>
      <c r="I38">
        <v>1</v>
      </c>
      <c r="J38">
        <v>2</v>
      </c>
      <c r="K38">
        <v>1</v>
      </c>
      <c r="L38">
        <v>1</v>
      </c>
      <c r="M38">
        <v>1</v>
      </c>
      <c r="N38">
        <v>1</v>
      </c>
      <c r="O38">
        <v>1</v>
      </c>
      <c r="P38">
        <v>0</v>
      </c>
      <c r="Q38">
        <v>0</v>
      </c>
      <c r="R38">
        <v>0</v>
      </c>
      <c r="S38">
        <v>1</v>
      </c>
      <c r="T38">
        <v>0</v>
      </c>
      <c r="U38">
        <v>0</v>
      </c>
      <c r="V38">
        <v>1</v>
      </c>
      <c r="W38">
        <v>1</v>
      </c>
      <c r="X38">
        <v>0</v>
      </c>
      <c r="Y38">
        <v>0</v>
      </c>
      <c r="Z38">
        <v>0</v>
      </c>
      <c r="AA38">
        <v>1</v>
      </c>
      <c r="AB38">
        <v>1</v>
      </c>
      <c r="AC38">
        <v>0</v>
      </c>
      <c r="AD38">
        <v>0</v>
      </c>
      <c r="AE38">
        <v>0</v>
      </c>
      <c r="AF38">
        <v>0</v>
      </c>
      <c r="AG38">
        <v>0</v>
      </c>
      <c r="AH38">
        <v>0</v>
      </c>
      <c r="AI38" t="s">
        <v>49</v>
      </c>
      <c r="AJ38" t="s">
        <v>49</v>
      </c>
      <c r="AK38" t="s">
        <v>49</v>
      </c>
      <c r="AL38">
        <v>0</v>
      </c>
      <c r="AM38">
        <v>1</v>
      </c>
      <c r="AN38">
        <v>0</v>
      </c>
      <c r="AO38">
        <v>1</v>
      </c>
      <c r="AP38">
        <v>1</v>
      </c>
      <c r="AQ38">
        <v>0</v>
      </c>
      <c r="AR38">
        <v>1</v>
      </c>
      <c r="AS38">
        <v>1</v>
      </c>
      <c r="AT38">
        <v>0</v>
      </c>
      <c r="AU38">
        <v>1</v>
      </c>
      <c r="AV38">
        <v>1</v>
      </c>
      <c r="AW38">
        <v>0</v>
      </c>
    </row>
    <row r="39" spans="1:49" x14ac:dyDescent="0.25">
      <c r="A39" t="s">
        <v>86</v>
      </c>
      <c r="B39" s="1">
        <v>42614</v>
      </c>
      <c r="C39" s="1">
        <v>43709</v>
      </c>
      <c r="D39">
        <v>1</v>
      </c>
      <c r="E39">
        <v>1</v>
      </c>
      <c r="F39">
        <v>0</v>
      </c>
      <c r="G39">
        <v>0</v>
      </c>
      <c r="H39">
        <v>1</v>
      </c>
      <c r="I39">
        <v>1</v>
      </c>
      <c r="J39">
        <v>1</v>
      </c>
      <c r="K39">
        <v>1</v>
      </c>
      <c r="L39">
        <v>0</v>
      </c>
      <c r="M39">
        <v>1</v>
      </c>
      <c r="N39">
        <v>0</v>
      </c>
      <c r="O39">
        <v>1</v>
      </c>
      <c r="P39">
        <v>1</v>
      </c>
      <c r="Q39">
        <v>1</v>
      </c>
      <c r="R39">
        <v>0</v>
      </c>
      <c r="S39">
        <v>0</v>
      </c>
      <c r="T39">
        <v>0</v>
      </c>
      <c r="U39">
        <v>0</v>
      </c>
      <c r="V39">
        <v>1</v>
      </c>
      <c r="W39">
        <v>0</v>
      </c>
      <c r="X39">
        <v>0</v>
      </c>
      <c r="Y39">
        <v>0</v>
      </c>
      <c r="Z39">
        <v>0</v>
      </c>
      <c r="AA39">
        <v>0</v>
      </c>
      <c r="AB39">
        <v>0</v>
      </c>
      <c r="AC39">
        <v>1</v>
      </c>
      <c r="AD39">
        <v>0</v>
      </c>
      <c r="AE39">
        <v>0</v>
      </c>
      <c r="AF39">
        <v>0</v>
      </c>
      <c r="AG39">
        <v>0</v>
      </c>
      <c r="AH39">
        <v>0</v>
      </c>
      <c r="AI39" t="s">
        <v>49</v>
      </c>
      <c r="AJ39" t="s">
        <v>49</v>
      </c>
      <c r="AK39" t="s">
        <v>49</v>
      </c>
      <c r="AL39">
        <v>1</v>
      </c>
      <c r="AM39">
        <v>1</v>
      </c>
      <c r="AN39">
        <v>0</v>
      </c>
      <c r="AO39">
        <v>0</v>
      </c>
      <c r="AP39">
        <v>0</v>
      </c>
      <c r="AQ39">
        <v>1</v>
      </c>
      <c r="AR39">
        <v>0</v>
      </c>
      <c r="AS39">
        <v>0</v>
      </c>
      <c r="AT39">
        <v>1</v>
      </c>
      <c r="AU39">
        <v>0</v>
      </c>
      <c r="AV39">
        <v>0</v>
      </c>
      <c r="AW39">
        <v>1</v>
      </c>
    </row>
    <row r="40" spans="1:49" x14ac:dyDescent="0.25">
      <c r="A40" t="s">
        <v>87</v>
      </c>
      <c r="B40" s="1">
        <v>43273</v>
      </c>
      <c r="C40" s="1">
        <v>43709</v>
      </c>
      <c r="D40">
        <v>1</v>
      </c>
      <c r="E40">
        <v>1</v>
      </c>
      <c r="F40">
        <v>0</v>
      </c>
      <c r="G40">
        <v>0</v>
      </c>
      <c r="H40">
        <v>0</v>
      </c>
      <c r="I40">
        <v>1</v>
      </c>
      <c r="J40">
        <v>2</v>
      </c>
      <c r="K40">
        <v>1</v>
      </c>
      <c r="L40">
        <v>1</v>
      </c>
      <c r="M40">
        <v>1</v>
      </c>
      <c r="N40">
        <v>0</v>
      </c>
      <c r="O40">
        <v>0</v>
      </c>
      <c r="P40">
        <v>1</v>
      </c>
      <c r="Q40">
        <v>0</v>
      </c>
      <c r="R40">
        <v>0</v>
      </c>
      <c r="S40">
        <v>0</v>
      </c>
      <c r="T40">
        <v>0</v>
      </c>
      <c r="U40">
        <v>0</v>
      </c>
      <c r="V40">
        <v>0</v>
      </c>
      <c r="W40">
        <v>0</v>
      </c>
      <c r="X40">
        <v>0</v>
      </c>
      <c r="Y40">
        <v>0</v>
      </c>
      <c r="Z40">
        <v>0</v>
      </c>
      <c r="AA40">
        <v>0</v>
      </c>
      <c r="AB40">
        <v>0</v>
      </c>
      <c r="AC40">
        <v>0</v>
      </c>
      <c r="AD40">
        <v>0</v>
      </c>
      <c r="AE40">
        <v>1</v>
      </c>
      <c r="AF40">
        <v>0</v>
      </c>
      <c r="AG40">
        <v>0</v>
      </c>
      <c r="AH40">
        <v>1</v>
      </c>
      <c r="AI40">
        <v>1</v>
      </c>
      <c r="AJ40">
        <v>0</v>
      </c>
      <c r="AK40">
        <v>7</v>
      </c>
      <c r="AL40">
        <v>1</v>
      </c>
      <c r="AM40">
        <v>1</v>
      </c>
      <c r="AN40">
        <v>0</v>
      </c>
      <c r="AO40">
        <v>1</v>
      </c>
      <c r="AP40">
        <v>0</v>
      </c>
      <c r="AQ40">
        <v>0</v>
      </c>
      <c r="AR40">
        <v>1</v>
      </c>
      <c r="AS40">
        <v>0</v>
      </c>
      <c r="AT40">
        <v>0</v>
      </c>
      <c r="AU40">
        <v>1</v>
      </c>
      <c r="AV40">
        <v>0</v>
      </c>
      <c r="AW40">
        <v>0</v>
      </c>
    </row>
    <row r="41" spans="1:49" x14ac:dyDescent="0.25">
      <c r="A41" t="s">
        <v>88</v>
      </c>
      <c r="B41" s="1">
        <v>43291</v>
      </c>
      <c r="C41" s="1">
        <v>43709</v>
      </c>
      <c r="D41">
        <v>1</v>
      </c>
      <c r="E41">
        <v>1</v>
      </c>
      <c r="F41">
        <v>0</v>
      </c>
      <c r="G41">
        <v>1</v>
      </c>
      <c r="H41">
        <v>1</v>
      </c>
      <c r="I41">
        <v>1</v>
      </c>
      <c r="J41">
        <v>4</v>
      </c>
      <c r="K41">
        <v>1</v>
      </c>
      <c r="L41">
        <v>0</v>
      </c>
      <c r="M41">
        <v>0</v>
      </c>
      <c r="N41">
        <v>0</v>
      </c>
      <c r="O41">
        <v>0</v>
      </c>
      <c r="P41">
        <v>0</v>
      </c>
      <c r="Q41">
        <v>0</v>
      </c>
      <c r="R41">
        <v>0</v>
      </c>
      <c r="S41">
        <v>0</v>
      </c>
      <c r="T41">
        <v>0</v>
      </c>
      <c r="U41">
        <v>0</v>
      </c>
      <c r="V41">
        <v>1</v>
      </c>
      <c r="W41">
        <v>0</v>
      </c>
      <c r="X41">
        <v>0</v>
      </c>
      <c r="Y41">
        <v>0</v>
      </c>
      <c r="Z41">
        <v>0</v>
      </c>
      <c r="AA41">
        <v>0</v>
      </c>
      <c r="AB41">
        <v>1</v>
      </c>
      <c r="AC41">
        <v>0</v>
      </c>
      <c r="AD41">
        <v>0</v>
      </c>
      <c r="AE41">
        <v>0</v>
      </c>
      <c r="AF41">
        <v>0</v>
      </c>
      <c r="AG41">
        <v>0</v>
      </c>
      <c r="AH41">
        <v>0</v>
      </c>
      <c r="AI41" t="s">
        <v>49</v>
      </c>
      <c r="AJ41" t="s">
        <v>49</v>
      </c>
      <c r="AK41" t="s">
        <v>49</v>
      </c>
      <c r="AL41">
        <v>1</v>
      </c>
      <c r="AM41">
        <v>1</v>
      </c>
      <c r="AN41">
        <v>0</v>
      </c>
      <c r="AO41">
        <v>1</v>
      </c>
      <c r="AP41">
        <v>1</v>
      </c>
      <c r="AQ41">
        <v>0</v>
      </c>
      <c r="AR41">
        <v>1</v>
      </c>
      <c r="AS41">
        <v>1</v>
      </c>
      <c r="AT41">
        <v>0</v>
      </c>
      <c r="AU41">
        <v>0</v>
      </c>
      <c r="AV41">
        <v>0</v>
      </c>
      <c r="AW41">
        <v>1</v>
      </c>
    </row>
    <row r="42" spans="1:49" x14ac:dyDescent="0.25">
      <c r="A42" t="s">
        <v>89</v>
      </c>
      <c r="B42" s="1">
        <v>42881</v>
      </c>
      <c r="C42" s="1">
        <v>43709</v>
      </c>
      <c r="D42">
        <v>1</v>
      </c>
      <c r="E42">
        <v>1</v>
      </c>
      <c r="F42">
        <v>0</v>
      </c>
      <c r="G42">
        <v>0</v>
      </c>
      <c r="H42">
        <v>0</v>
      </c>
      <c r="I42">
        <v>1</v>
      </c>
      <c r="J42">
        <v>0</v>
      </c>
      <c r="K42">
        <v>0</v>
      </c>
      <c r="L42">
        <v>0</v>
      </c>
      <c r="M42">
        <v>1</v>
      </c>
      <c r="N42">
        <v>1</v>
      </c>
      <c r="O42">
        <v>1</v>
      </c>
      <c r="P42">
        <v>0</v>
      </c>
      <c r="Q42">
        <v>0</v>
      </c>
      <c r="R42">
        <v>0</v>
      </c>
      <c r="S42">
        <v>0</v>
      </c>
      <c r="T42">
        <v>0</v>
      </c>
      <c r="U42">
        <v>0</v>
      </c>
      <c r="V42">
        <v>0</v>
      </c>
      <c r="W42">
        <v>0</v>
      </c>
      <c r="X42">
        <v>0</v>
      </c>
      <c r="Y42">
        <v>0</v>
      </c>
      <c r="Z42">
        <v>0</v>
      </c>
      <c r="AA42">
        <v>0</v>
      </c>
      <c r="AB42">
        <v>0</v>
      </c>
      <c r="AC42">
        <v>0</v>
      </c>
      <c r="AD42">
        <v>0</v>
      </c>
      <c r="AE42">
        <v>0</v>
      </c>
      <c r="AF42">
        <v>0</v>
      </c>
      <c r="AG42">
        <v>1</v>
      </c>
      <c r="AH42">
        <v>0</v>
      </c>
      <c r="AI42" t="s">
        <v>49</v>
      </c>
      <c r="AJ42" t="s">
        <v>49</v>
      </c>
      <c r="AK42" t="s">
        <v>49</v>
      </c>
      <c r="AL42">
        <v>0</v>
      </c>
      <c r="AM42">
        <v>0</v>
      </c>
      <c r="AN42">
        <v>1</v>
      </c>
      <c r="AO42">
        <v>0</v>
      </c>
      <c r="AP42">
        <v>0</v>
      </c>
      <c r="AQ42">
        <v>1</v>
      </c>
      <c r="AR42">
        <v>0</v>
      </c>
      <c r="AS42">
        <v>0</v>
      </c>
      <c r="AT42">
        <v>1</v>
      </c>
      <c r="AU42">
        <v>0</v>
      </c>
      <c r="AV42">
        <v>0</v>
      </c>
      <c r="AW42">
        <v>1</v>
      </c>
    </row>
    <row r="43" spans="1:49" x14ac:dyDescent="0.25">
      <c r="A43" t="s">
        <v>90</v>
      </c>
      <c r="B43" s="1">
        <v>42186</v>
      </c>
      <c r="C43" s="1">
        <v>43709</v>
      </c>
      <c r="D43">
        <v>1</v>
      </c>
      <c r="E43">
        <v>1</v>
      </c>
      <c r="F43">
        <v>0</v>
      </c>
      <c r="G43">
        <v>1</v>
      </c>
      <c r="H43">
        <v>1</v>
      </c>
      <c r="I43">
        <v>1</v>
      </c>
      <c r="J43">
        <v>1</v>
      </c>
      <c r="K43">
        <v>1</v>
      </c>
      <c r="L43">
        <v>0</v>
      </c>
      <c r="M43">
        <v>0</v>
      </c>
      <c r="N43">
        <v>0</v>
      </c>
      <c r="O43">
        <v>1</v>
      </c>
      <c r="P43">
        <v>0</v>
      </c>
      <c r="Q43">
        <v>0</v>
      </c>
      <c r="R43">
        <v>0</v>
      </c>
      <c r="S43">
        <v>0</v>
      </c>
      <c r="T43">
        <v>0</v>
      </c>
      <c r="U43">
        <v>0</v>
      </c>
      <c r="V43">
        <v>0</v>
      </c>
      <c r="W43">
        <v>0</v>
      </c>
      <c r="X43">
        <v>0</v>
      </c>
      <c r="Y43">
        <v>0</v>
      </c>
      <c r="Z43">
        <v>0</v>
      </c>
      <c r="AA43">
        <v>0</v>
      </c>
      <c r="AB43">
        <v>0</v>
      </c>
      <c r="AC43">
        <v>0</v>
      </c>
      <c r="AD43">
        <v>0</v>
      </c>
      <c r="AE43">
        <v>0</v>
      </c>
      <c r="AF43">
        <v>0</v>
      </c>
      <c r="AG43">
        <v>1</v>
      </c>
      <c r="AH43">
        <v>0</v>
      </c>
      <c r="AI43" t="s">
        <v>49</v>
      </c>
      <c r="AJ43" t="s">
        <v>49</v>
      </c>
      <c r="AK43" t="s">
        <v>49</v>
      </c>
      <c r="AL43">
        <v>0</v>
      </c>
      <c r="AM43">
        <v>0</v>
      </c>
      <c r="AN43">
        <v>1</v>
      </c>
      <c r="AO43">
        <v>1</v>
      </c>
      <c r="AP43">
        <v>0</v>
      </c>
      <c r="AQ43">
        <v>0</v>
      </c>
      <c r="AR43">
        <v>1</v>
      </c>
      <c r="AS43">
        <v>0</v>
      </c>
      <c r="AT43">
        <v>0</v>
      </c>
      <c r="AU43">
        <v>1</v>
      </c>
      <c r="AV43">
        <v>0</v>
      </c>
      <c r="AW43">
        <v>0</v>
      </c>
    </row>
    <row r="44" spans="1:49" x14ac:dyDescent="0.25">
      <c r="A44" t="s">
        <v>91</v>
      </c>
      <c r="B44" s="1">
        <v>42917</v>
      </c>
      <c r="C44" s="1">
        <v>43709</v>
      </c>
      <c r="D44">
        <v>1</v>
      </c>
      <c r="E44">
        <v>1</v>
      </c>
      <c r="F44">
        <v>0</v>
      </c>
      <c r="G44">
        <v>0</v>
      </c>
      <c r="H44">
        <v>1</v>
      </c>
      <c r="I44">
        <v>1</v>
      </c>
      <c r="J44">
        <v>0</v>
      </c>
      <c r="K44">
        <v>0</v>
      </c>
      <c r="L44">
        <v>1</v>
      </c>
      <c r="M44">
        <v>1</v>
      </c>
      <c r="N44">
        <v>0</v>
      </c>
      <c r="O44">
        <v>1</v>
      </c>
      <c r="P44">
        <v>1</v>
      </c>
      <c r="Q44">
        <v>0</v>
      </c>
      <c r="R44">
        <v>0</v>
      </c>
      <c r="S44">
        <v>0</v>
      </c>
      <c r="T44">
        <v>0</v>
      </c>
      <c r="U44">
        <v>0</v>
      </c>
      <c r="V44">
        <v>0</v>
      </c>
      <c r="W44">
        <v>0</v>
      </c>
      <c r="X44">
        <v>0</v>
      </c>
      <c r="Y44">
        <v>0</v>
      </c>
      <c r="Z44">
        <v>0</v>
      </c>
      <c r="AA44">
        <v>0</v>
      </c>
      <c r="AB44">
        <v>0</v>
      </c>
      <c r="AC44">
        <v>0</v>
      </c>
      <c r="AD44">
        <v>0</v>
      </c>
      <c r="AE44">
        <v>0</v>
      </c>
      <c r="AF44">
        <v>0</v>
      </c>
      <c r="AG44">
        <v>1</v>
      </c>
      <c r="AH44">
        <v>0</v>
      </c>
      <c r="AI44" t="s">
        <v>49</v>
      </c>
      <c r="AJ44" t="s">
        <v>49</v>
      </c>
      <c r="AK44" t="s">
        <v>49</v>
      </c>
      <c r="AL44">
        <v>1</v>
      </c>
      <c r="AM44">
        <v>1</v>
      </c>
      <c r="AN44">
        <v>0</v>
      </c>
      <c r="AO44">
        <v>1</v>
      </c>
      <c r="AP44">
        <v>0</v>
      </c>
      <c r="AQ44">
        <v>0</v>
      </c>
      <c r="AR44">
        <v>1</v>
      </c>
      <c r="AS44">
        <v>0</v>
      </c>
      <c r="AT44">
        <v>0</v>
      </c>
      <c r="AU44">
        <v>1</v>
      </c>
      <c r="AV44">
        <v>0</v>
      </c>
      <c r="AW44">
        <v>0</v>
      </c>
    </row>
    <row r="45" spans="1:49" x14ac:dyDescent="0.25">
      <c r="A45" t="s">
        <v>92</v>
      </c>
      <c r="B45" s="1">
        <v>43709</v>
      </c>
      <c r="C45" s="1">
        <v>43709</v>
      </c>
      <c r="D45">
        <v>1</v>
      </c>
      <c r="E45">
        <v>1</v>
      </c>
      <c r="F45">
        <v>0</v>
      </c>
      <c r="G45">
        <v>0</v>
      </c>
      <c r="H45">
        <v>1</v>
      </c>
      <c r="I45">
        <v>1</v>
      </c>
      <c r="J45">
        <v>1</v>
      </c>
      <c r="K45">
        <v>1</v>
      </c>
      <c r="L45">
        <v>1</v>
      </c>
      <c r="M45">
        <v>0</v>
      </c>
      <c r="N45">
        <v>0</v>
      </c>
      <c r="O45">
        <v>0</v>
      </c>
      <c r="P45">
        <v>1</v>
      </c>
      <c r="Q45">
        <v>0</v>
      </c>
      <c r="R45">
        <v>0</v>
      </c>
      <c r="S45">
        <v>0</v>
      </c>
      <c r="T45">
        <v>0</v>
      </c>
      <c r="U45">
        <v>0</v>
      </c>
      <c r="V45">
        <v>1</v>
      </c>
      <c r="W45">
        <v>0</v>
      </c>
      <c r="X45">
        <v>0</v>
      </c>
      <c r="Y45">
        <v>0</v>
      </c>
      <c r="Z45">
        <v>0</v>
      </c>
      <c r="AA45">
        <v>0</v>
      </c>
      <c r="AB45">
        <v>0</v>
      </c>
      <c r="AC45">
        <v>0</v>
      </c>
      <c r="AD45">
        <v>0</v>
      </c>
      <c r="AE45">
        <v>0</v>
      </c>
      <c r="AF45">
        <v>0</v>
      </c>
      <c r="AG45">
        <v>0</v>
      </c>
      <c r="AH45">
        <v>0</v>
      </c>
      <c r="AI45" t="s">
        <v>49</v>
      </c>
      <c r="AJ45" t="s">
        <v>49</v>
      </c>
      <c r="AK45" t="s">
        <v>49</v>
      </c>
      <c r="AL45">
        <v>0</v>
      </c>
      <c r="AM45">
        <v>0</v>
      </c>
      <c r="AN45">
        <v>1</v>
      </c>
      <c r="AO45">
        <v>0</v>
      </c>
      <c r="AP45">
        <v>0</v>
      </c>
      <c r="AQ45">
        <v>1</v>
      </c>
      <c r="AR45">
        <v>0</v>
      </c>
      <c r="AS45">
        <v>0</v>
      </c>
      <c r="AT45">
        <v>1</v>
      </c>
      <c r="AU45">
        <v>0</v>
      </c>
      <c r="AV45">
        <v>0</v>
      </c>
      <c r="AW45">
        <v>1</v>
      </c>
    </row>
    <row r="46" spans="1:49" x14ac:dyDescent="0.25">
      <c r="A46" t="s">
        <v>93</v>
      </c>
      <c r="B46" s="1">
        <v>42500</v>
      </c>
      <c r="C46" s="1">
        <v>43709</v>
      </c>
      <c r="D46">
        <v>1</v>
      </c>
      <c r="E46">
        <v>1</v>
      </c>
      <c r="F46">
        <v>0</v>
      </c>
      <c r="G46">
        <v>0</v>
      </c>
      <c r="H46">
        <v>0</v>
      </c>
      <c r="I46">
        <v>1</v>
      </c>
      <c r="J46">
        <v>1</v>
      </c>
      <c r="K46">
        <v>1</v>
      </c>
      <c r="L46">
        <v>1</v>
      </c>
      <c r="M46">
        <v>1</v>
      </c>
      <c r="N46">
        <v>1</v>
      </c>
      <c r="O46">
        <v>1</v>
      </c>
      <c r="P46">
        <v>0</v>
      </c>
      <c r="Q46">
        <v>0</v>
      </c>
      <c r="R46">
        <v>0</v>
      </c>
      <c r="S46">
        <v>0</v>
      </c>
      <c r="T46">
        <v>0</v>
      </c>
      <c r="U46">
        <v>0</v>
      </c>
      <c r="V46">
        <v>0</v>
      </c>
      <c r="W46">
        <v>1</v>
      </c>
      <c r="X46">
        <v>0</v>
      </c>
      <c r="Y46">
        <v>0</v>
      </c>
      <c r="Z46">
        <v>0</v>
      </c>
      <c r="AA46">
        <v>0</v>
      </c>
      <c r="AB46">
        <v>0</v>
      </c>
      <c r="AC46">
        <v>1</v>
      </c>
      <c r="AD46">
        <v>0</v>
      </c>
      <c r="AE46">
        <v>0</v>
      </c>
      <c r="AF46">
        <v>0</v>
      </c>
      <c r="AG46">
        <v>0</v>
      </c>
      <c r="AH46">
        <v>0</v>
      </c>
      <c r="AI46" t="s">
        <v>49</v>
      </c>
      <c r="AJ46" t="s">
        <v>49</v>
      </c>
      <c r="AK46" t="s">
        <v>49</v>
      </c>
      <c r="AL46">
        <v>0</v>
      </c>
      <c r="AM46">
        <v>0</v>
      </c>
      <c r="AN46">
        <v>1</v>
      </c>
      <c r="AO46">
        <v>0</v>
      </c>
      <c r="AP46">
        <v>0</v>
      </c>
      <c r="AQ46">
        <v>1</v>
      </c>
      <c r="AR46">
        <v>0</v>
      </c>
      <c r="AS46">
        <v>0</v>
      </c>
      <c r="AT46">
        <v>1</v>
      </c>
      <c r="AU46">
        <v>0</v>
      </c>
      <c r="AV46">
        <v>0</v>
      </c>
      <c r="AW46">
        <v>1</v>
      </c>
    </row>
    <row r="47" spans="1:49" x14ac:dyDescent="0.25">
      <c r="A47" t="s">
        <v>94</v>
      </c>
      <c r="B47" s="1">
        <v>43647</v>
      </c>
      <c r="C47" s="1">
        <v>43709</v>
      </c>
      <c r="D47">
        <v>1</v>
      </c>
      <c r="E47">
        <v>1</v>
      </c>
      <c r="F47">
        <v>0</v>
      </c>
      <c r="G47">
        <v>0</v>
      </c>
      <c r="H47">
        <v>0</v>
      </c>
      <c r="I47">
        <v>1</v>
      </c>
      <c r="J47">
        <v>3</v>
      </c>
      <c r="K47">
        <v>1</v>
      </c>
      <c r="L47">
        <v>0</v>
      </c>
      <c r="M47">
        <v>0</v>
      </c>
      <c r="N47">
        <v>0</v>
      </c>
      <c r="O47">
        <v>0</v>
      </c>
      <c r="P47">
        <v>0</v>
      </c>
      <c r="Q47">
        <v>0</v>
      </c>
      <c r="R47">
        <v>0</v>
      </c>
      <c r="S47">
        <v>1</v>
      </c>
      <c r="T47">
        <v>0</v>
      </c>
      <c r="U47">
        <v>0</v>
      </c>
      <c r="V47">
        <v>1</v>
      </c>
      <c r="W47">
        <v>1</v>
      </c>
      <c r="X47">
        <v>0</v>
      </c>
      <c r="Y47">
        <v>0</v>
      </c>
      <c r="Z47">
        <v>0</v>
      </c>
      <c r="AA47">
        <v>0</v>
      </c>
      <c r="AB47">
        <v>1</v>
      </c>
      <c r="AC47">
        <v>0</v>
      </c>
      <c r="AD47">
        <v>1</v>
      </c>
      <c r="AE47">
        <v>0</v>
      </c>
      <c r="AF47">
        <v>0</v>
      </c>
      <c r="AG47">
        <v>0</v>
      </c>
      <c r="AH47">
        <v>1</v>
      </c>
      <c r="AI47">
        <v>1</v>
      </c>
      <c r="AJ47">
        <v>0</v>
      </c>
      <c r="AK47">
        <v>8</v>
      </c>
      <c r="AL47">
        <v>0</v>
      </c>
      <c r="AM47">
        <v>0</v>
      </c>
      <c r="AN47">
        <v>1</v>
      </c>
      <c r="AO47">
        <v>0</v>
      </c>
      <c r="AP47">
        <v>0</v>
      </c>
      <c r="AQ47">
        <v>1</v>
      </c>
      <c r="AR47">
        <v>0</v>
      </c>
      <c r="AS47">
        <v>0</v>
      </c>
      <c r="AT47">
        <v>1</v>
      </c>
      <c r="AU47">
        <v>0</v>
      </c>
      <c r="AV47">
        <v>0</v>
      </c>
      <c r="AW47">
        <v>1</v>
      </c>
    </row>
    <row r="48" spans="1:49" x14ac:dyDescent="0.25">
      <c r="A48" t="s">
        <v>95</v>
      </c>
      <c r="B48" s="1">
        <v>43647</v>
      </c>
      <c r="C48" s="1">
        <v>43709</v>
      </c>
      <c r="D48">
        <v>1</v>
      </c>
      <c r="E48">
        <v>1</v>
      </c>
      <c r="F48">
        <v>0</v>
      </c>
      <c r="G48">
        <v>0</v>
      </c>
      <c r="H48">
        <v>0</v>
      </c>
      <c r="I48">
        <v>1</v>
      </c>
      <c r="J48">
        <v>0</v>
      </c>
      <c r="K48">
        <v>0</v>
      </c>
      <c r="L48">
        <v>0</v>
      </c>
      <c r="M48">
        <v>1</v>
      </c>
      <c r="N48">
        <v>0</v>
      </c>
      <c r="O48">
        <v>0</v>
      </c>
      <c r="P48">
        <v>0</v>
      </c>
      <c r="Q48">
        <v>0</v>
      </c>
      <c r="R48">
        <v>0</v>
      </c>
      <c r="S48">
        <v>0</v>
      </c>
      <c r="T48">
        <v>0</v>
      </c>
      <c r="U48">
        <v>0</v>
      </c>
      <c r="V48">
        <v>0</v>
      </c>
      <c r="W48">
        <v>0</v>
      </c>
      <c r="X48">
        <v>0</v>
      </c>
      <c r="Y48">
        <v>0</v>
      </c>
      <c r="Z48">
        <v>0</v>
      </c>
      <c r="AA48">
        <v>1</v>
      </c>
      <c r="AB48">
        <v>0</v>
      </c>
      <c r="AC48">
        <v>1</v>
      </c>
      <c r="AD48">
        <v>0</v>
      </c>
      <c r="AE48">
        <v>0</v>
      </c>
      <c r="AF48">
        <v>0</v>
      </c>
      <c r="AG48">
        <v>0</v>
      </c>
      <c r="AH48">
        <v>0</v>
      </c>
      <c r="AI48" t="s">
        <v>49</v>
      </c>
      <c r="AJ48" t="s">
        <v>49</v>
      </c>
      <c r="AK48" t="s">
        <v>49</v>
      </c>
      <c r="AL48">
        <v>0</v>
      </c>
      <c r="AM48">
        <v>0</v>
      </c>
      <c r="AN48">
        <v>1</v>
      </c>
      <c r="AO48">
        <v>0</v>
      </c>
      <c r="AP48">
        <v>0</v>
      </c>
      <c r="AQ48">
        <v>1</v>
      </c>
      <c r="AR48">
        <v>0</v>
      </c>
      <c r="AS48">
        <v>0</v>
      </c>
      <c r="AT48">
        <v>1</v>
      </c>
      <c r="AU48">
        <v>0</v>
      </c>
      <c r="AV48">
        <v>0</v>
      </c>
      <c r="AW48">
        <v>1</v>
      </c>
    </row>
    <row r="49" spans="1:49" x14ac:dyDescent="0.25">
      <c r="A49" t="s">
        <v>96</v>
      </c>
      <c r="B49" s="1">
        <v>42549</v>
      </c>
      <c r="C49" s="1">
        <v>43709</v>
      </c>
      <c r="D49">
        <v>1</v>
      </c>
      <c r="E49">
        <v>1</v>
      </c>
      <c r="F49">
        <v>0</v>
      </c>
      <c r="G49">
        <v>1</v>
      </c>
      <c r="H49">
        <v>0</v>
      </c>
      <c r="I49">
        <v>1</v>
      </c>
      <c r="J49">
        <v>3</v>
      </c>
      <c r="K49">
        <v>1</v>
      </c>
      <c r="L49">
        <v>0</v>
      </c>
      <c r="M49">
        <v>0</v>
      </c>
      <c r="N49">
        <v>0</v>
      </c>
      <c r="O49">
        <v>0</v>
      </c>
      <c r="P49">
        <v>0</v>
      </c>
      <c r="Q49">
        <v>0</v>
      </c>
      <c r="R49">
        <v>0</v>
      </c>
      <c r="S49">
        <v>0</v>
      </c>
      <c r="T49">
        <v>0</v>
      </c>
      <c r="U49">
        <v>0</v>
      </c>
      <c r="V49">
        <v>1</v>
      </c>
      <c r="W49">
        <v>1</v>
      </c>
      <c r="X49">
        <v>0</v>
      </c>
      <c r="Y49">
        <v>0</v>
      </c>
      <c r="Z49">
        <v>0</v>
      </c>
      <c r="AA49">
        <v>0</v>
      </c>
      <c r="AB49">
        <v>0</v>
      </c>
      <c r="AC49">
        <v>1</v>
      </c>
      <c r="AD49">
        <v>0</v>
      </c>
      <c r="AE49">
        <v>0</v>
      </c>
      <c r="AF49">
        <v>0</v>
      </c>
      <c r="AG49">
        <v>0</v>
      </c>
      <c r="AH49">
        <v>0</v>
      </c>
      <c r="AI49" t="s">
        <v>49</v>
      </c>
      <c r="AJ49" t="s">
        <v>49</v>
      </c>
      <c r="AK49" t="s">
        <v>49</v>
      </c>
      <c r="AL49">
        <v>1</v>
      </c>
      <c r="AM49">
        <v>1</v>
      </c>
      <c r="AN49">
        <v>0</v>
      </c>
      <c r="AO49">
        <v>1</v>
      </c>
      <c r="AP49">
        <v>1</v>
      </c>
      <c r="AQ49">
        <v>0</v>
      </c>
      <c r="AR49">
        <v>1</v>
      </c>
      <c r="AS49">
        <v>0</v>
      </c>
      <c r="AT49">
        <v>0</v>
      </c>
      <c r="AU49">
        <v>0</v>
      </c>
      <c r="AV49">
        <v>0</v>
      </c>
      <c r="AW49">
        <v>1</v>
      </c>
    </row>
    <row r="50" spans="1:49" x14ac:dyDescent="0.25">
      <c r="A50" t="s">
        <v>97</v>
      </c>
      <c r="B50" s="1">
        <v>42552</v>
      </c>
      <c r="C50" s="1">
        <v>43709</v>
      </c>
      <c r="D50">
        <v>1</v>
      </c>
      <c r="E50">
        <v>1</v>
      </c>
      <c r="F50">
        <v>0</v>
      </c>
      <c r="G50">
        <v>0</v>
      </c>
      <c r="H50">
        <v>0</v>
      </c>
      <c r="I50">
        <v>1</v>
      </c>
      <c r="J50">
        <v>1</v>
      </c>
      <c r="K50">
        <v>1</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1</v>
      </c>
      <c r="AH50">
        <v>1</v>
      </c>
      <c r="AI50">
        <v>0</v>
      </c>
      <c r="AJ50">
        <v>1</v>
      </c>
      <c r="AK50">
        <v>2</v>
      </c>
      <c r="AL50">
        <v>1</v>
      </c>
      <c r="AM50">
        <v>1</v>
      </c>
      <c r="AN50">
        <v>0</v>
      </c>
      <c r="AO50">
        <v>1</v>
      </c>
      <c r="AP50">
        <v>1</v>
      </c>
      <c r="AQ50">
        <v>0</v>
      </c>
      <c r="AR50">
        <v>1</v>
      </c>
      <c r="AS50">
        <v>1</v>
      </c>
      <c r="AT50">
        <v>0</v>
      </c>
      <c r="AU50">
        <v>0</v>
      </c>
      <c r="AV50">
        <v>0</v>
      </c>
      <c r="AW50">
        <v>1</v>
      </c>
    </row>
    <row r="51" spans="1:49" x14ac:dyDescent="0.25">
      <c r="A51" t="s">
        <v>98</v>
      </c>
      <c r="B51" s="1">
        <v>43208</v>
      </c>
      <c r="C51" s="1">
        <v>43709</v>
      </c>
      <c r="D51">
        <v>1</v>
      </c>
      <c r="E51">
        <v>1</v>
      </c>
      <c r="F51">
        <v>0</v>
      </c>
      <c r="G51">
        <v>1</v>
      </c>
      <c r="H51">
        <v>1</v>
      </c>
      <c r="I51">
        <v>1</v>
      </c>
      <c r="J51">
        <v>2</v>
      </c>
      <c r="K51">
        <v>0</v>
      </c>
      <c r="L51">
        <v>0</v>
      </c>
      <c r="M51">
        <v>0</v>
      </c>
      <c r="N51">
        <v>0</v>
      </c>
      <c r="O51">
        <v>0</v>
      </c>
      <c r="P51">
        <v>0</v>
      </c>
      <c r="Q51">
        <v>0</v>
      </c>
      <c r="R51">
        <v>1</v>
      </c>
      <c r="S51">
        <v>0</v>
      </c>
      <c r="T51">
        <v>0</v>
      </c>
      <c r="U51">
        <v>0</v>
      </c>
      <c r="V51">
        <v>1</v>
      </c>
      <c r="W51">
        <v>0</v>
      </c>
      <c r="X51">
        <v>0</v>
      </c>
      <c r="Y51">
        <v>0</v>
      </c>
      <c r="Z51">
        <v>0</v>
      </c>
      <c r="AA51">
        <v>0</v>
      </c>
      <c r="AB51">
        <v>0</v>
      </c>
      <c r="AC51">
        <v>1</v>
      </c>
      <c r="AD51">
        <v>0</v>
      </c>
      <c r="AE51">
        <v>0</v>
      </c>
      <c r="AF51">
        <v>0</v>
      </c>
      <c r="AG51">
        <v>0</v>
      </c>
      <c r="AH51">
        <v>0</v>
      </c>
      <c r="AI51" t="s">
        <v>49</v>
      </c>
      <c r="AJ51" t="s">
        <v>49</v>
      </c>
      <c r="AK51" t="s">
        <v>49</v>
      </c>
      <c r="AL51">
        <v>1</v>
      </c>
      <c r="AM51">
        <v>0</v>
      </c>
      <c r="AN51">
        <v>0</v>
      </c>
      <c r="AO51">
        <v>1</v>
      </c>
      <c r="AP51">
        <v>1</v>
      </c>
      <c r="AQ51">
        <v>0</v>
      </c>
      <c r="AR51">
        <v>1</v>
      </c>
      <c r="AS51">
        <v>1</v>
      </c>
      <c r="AT51">
        <v>0</v>
      </c>
      <c r="AU51">
        <v>1</v>
      </c>
      <c r="AV51">
        <v>1</v>
      </c>
      <c r="AW51">
        <v>0</v>
      </c>
    </row>
    <row r="52" spans="1:49" x14ac:dyDescent="0.25">
      <c r="A52" t="s">
        <v>99</v>
      </c>
      <c r="B52" s="1">
        <v>43647</v>
      </c>
      <c r="C52" s="1">
        <v>43709</v>
      </c>
      <c r="D52">
        <v>1</v>
      </c>
      <c r="E52">
        <v>1</v>
      </c>
      <c r="F52">
        <v>0</v>
      </c>
      <c r="G52">
        <v>1</v>
      </c>
      <c r="H52">
        <v>0</v>
      </c>
      <c r="I52">
        <v>1</v>
      </c>
      <c r="J52">
        <v>0</v>
      </c>
      <c r="K52">
        <v>0</v>
      </c>
      <c r="L52">
        <v>0</v>
      </c>
      <c r="M52">
        <v>0</v>
      </c>
      <c r="N52">
        <v>0</v>
      </c>
      <c r="O52">
        <v>0</v>
      </c>
      <c r="P52">
        <v>0</v>
      </c>
      <c r="Q52">
        <v>0</v>
      </c>
      <c r="R52">
        <v>1</v>
      </c>
      <c r="S52">
        <v>0</v>
      </c>
      <c r="T52">
        <v>0</v>
      </c>
      <c r="U52">
        <v>0</v>
      </c>
      <c r="V52">
        <v>0</v>
      </c>
      <c r="W52">
        <v>0</v>
      </c>
      <c r="X52">
        <v>0</v>
      </c>
      <c r="Y52">
        <v>0</v>
      </c>
      <c r="Z52">
        <v>0</v>
      </c>
      <c r="AA52">
        <v>0</v>
      </c>
      <c r="AB52">
        <v>0</v>
      </c>
      <c r="AC52">
        <v>1</v>
      </c>
      <c r="AD52">
        <v>0</v>
      </c>
      <c r="AE52">
        <v>0</v>
      </c>
      <c r="AF52">
        <v>0</v>
      </c>
      <c r="AG52">
        <v>0</v>
      </c>
      <c r="AH52">
        <v>0</v>
      </c>
      <c r="AI52" t="s">
        <v>49</v>
      </c>
      <c r="AJ52" t="s">
        <v>49</v>
      </c>
      <c r="AK52" t="s">
        <v>49</v>
      </c>
      <c r="AL52">
        <v>1</v>
      </c>
      <c r="AM52">
        <v>0</v>
      </c>
      <c r="AN52">
        <v>0</v>
      </c>
      <c r="AO52">
        <v>0</v>
      </c>
      <c r="AP52">
        <v>0</v>
      </c>
      <c r="AQ52">
        <v>1</v>
      </c>
      <c r="AR52">
        <v>0</v>
      </c>
      <c r="AS52">
        <v>0</v>
      </c>
      <c r="AT52">
        <v>1</v>
      </c>
      <c r="AU52">
        <v>0</v>
      </c>
      <c r="AV52">
        <v>0</v>
      </c>
      <c r="AW52">
        <v>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tabSelected="1" workbookViewId="0">
      <selection activeCell="C9" sqref="C8:C9"/>
    </sheetView>
  </sheetViews>
  <sheetFormatPr defaultRowHeight="15" x14ac:dyDescent="0.25"/>
  <cols>
    <col min="1" max="1" width="19.28515625" customWidth="1"/>
    <col min="2" max="2" width="15.5703125" customWidth="1"/>
    <col min="3" max="3" width="17.42578125" customWidth="1"/>
  </cols>
  <sheetData>
    <row r="1" spans="1:45" s="2" customFormat="1" ht="60" x14ac:dyDescent="0.25">
      <c r="A1" s="2" t="s">
        <v>100</v>
      </c>
      <c r="B1" s="2" t="s">
        <v>0</v>
      </c>
      <c r="C1" s="2" t="s">
        <v>1</v>
      </c>
      <c r="D1" s="2" t="s">
        <v>2</v>
      </c>
      <c r="E1" s="2" t="s">
        <v>101</v>
      </c>
      <c r="F1" s="2" t="s">
        <v>102</v>
      </c>
      <c r="G1" s="2" t="s">
        <v>103</v>
      </c>
      <c r="H1" s="2" t="s">
        <v>104</v>
      </c>
      <c r="I1" s="2" t="s">
        <v>105</v>
      </c>
      <c r="J1" s="2" t="s">
        <v>6</v>
      </c>
      <c r="K1" s="2" t="s">
        <v>106</v>
      </c>
      <c r="L1" s="2" t="s">
        <v>107</v>
      </c>
      <c r="M1" s="2" t="s">
        <v>7</v>
      </c>
      <c r="N1" s="2" t="s">
        <v>108</v>
      </c>
      <c r="O1" s="2" t="s">
        <v>109</v>
      </c>
      <c r="P1" s="2" t="s">
        <v>8</v>
      </c>
      <c r="Q1" s="2" t="s">
        <v>110</v>
      </c>
      <c r="R1" s="2" t="s">
        <v>111</v>
      </c>
      <c r="S1" s="2" t="s">
        <v>112</v>
      </c>
      <c r="T1" s="2" t="s">
        <v>113</v>
      </c>
      <c r="U1" s="2" t="s">
        <v>114</v>
      </c>
      <c r="V1" s="2" t="s">
        <v>115</v>
      </c>
      <c r="W1" s="2" t="s">
        <v>116</v>
      </c>
      <c r="X1" s="2" t="s">
        <v>117</v>
      </c>
      <c r="Y1" s="2" t="s">
        <v>32</v>
      </c>
      <c r="Z1" s="2" t="s">
        <v>118</v>
      </c>
      <c r="AA1" s="2" t="s">
        <v>119</v>
      </c>
      <c r="AB1" s="2" t="s">
        <v>120</v>
      </c>
      <c r="AC1" s="2" t="s">
        <v>121</v>
      </c>
      <c r="AD1" s="2" t="s">
        <v>122</v>
      </c>
      <c r="AE1" s="2" t="s">
        <v>35</v>
      </c>
      <c r="AF1" s="2" t="s">
        <v>123</v>
      </c>
      <c r="AG1" s="2" t="s">
        <v>124</v>
      </c>
      <c r="AH1" s="2" t="s">
        <v>125</v>
      </c>
      <c r="AI1" s="2" t="s">
        <v>126</v>
      </c>
      <c r="AJ1" s="2" t="s">
        <v>127</v>
      </c>
      <c r="AK1" s="2" t="s">
        <v>128</v>
      </c>
      <c r="AL1" s="2" t="s">
        <v>129</v>
      </c>
      <c r="AM1" s="2" t="s">
        <v>130</v>
      </c>
      <c r="AN1" s="2" t="s">
        <v>131</v>
      </c>
      <c r="AO1" s="2" t="s">
        <v>132</v>
      </c>
      <c r="AP1" s="2" t="s">
        <v>133</v>
      </c>
      <c r="AQ1" s="2" t="s">
        <v>134</v>
      </c>
      <c r="AR1" s="2" t="s">
        <v>135</v>
      </c>
      <c r="AS1" s="2" t="s">
        <v>136</v>
      </c>
    </row>
    <row r="2" spans="1:45" x14ac:dyDescent="0.25">
      <c r="A2" t="s">
        <v>48</v>
      </c>
      <c r="B2" s="1">
        <v>42278</v>
      </c>
      <c r="C2" s="1">
        <v>43709</v>
      </c>
      <c r="D2">
        <v>1</v>
      </c>
      <c r="E2" t="s">
        <v>137</v>
      </c>
      <c r="G2" t="str">
        <f t="shared" ref="G2:G9" si="0">("Specific excise tax")</f>
        <v>Specific excise tax</v>
      </c>
      <c r="H2" t="s">
        <v>137</v>
      </c>
      <c r="J2">
        <v>1</v>
      </c>
      <c r="K2" t="s">
        <v>138</v>
      </c>
      <c r="M2">
        <v>1</v>
      </c>
      <c r="N2" t="s">
        <v>137</v>
      </c>
      <c r="P2" t="str">
        <f>("Less than $1.00")</f>
        <v>Less than $1.00</v>
      </c>
      <c r="Q2" t="s">
        <v>137</v>
      </c>
      <c r="S2" t="str">
        <f>("General fund, Health fund, Local jurisdictions in the state receive tax revenue")</f>
        <v>General fund, Health fund, Local jurisdictions in the state receive tax revenue</v>
      </c>
      <c r="T2" t="s">
        <v>139</v>
      </c>
      <c r="V2" t="str">
        <f>("Smoking tobacco, Cigarette papers, Cigars, Little cigars, Cigar wraps, Filtered cigars, Chewing tobacco, Snuff")</f>
        <v>Smoking tobacco, Cigarette papers, Cigars, Little cigars, Cigar wraps, Filtered cigars, Chewing tobacco, Snuff</v>
      </c>
      <c r="W2" t="s">
        <v>140</v>
      </c>
      <c r="Y2">
        <v>0</v>
      </c>
      <c r="AH2" t="str">
        <f>("Yes, cigarettes, Yes, non-cigarette tobacco products")</f>
        <v>Yes, cigarettes, Yes, non-cigarette tobacco products</v>
      </c>
      <c r="AI2" t="s">
        <v>141</v>
      </c>
      <c r="AJ2" t="s">
        <v>142</v>
      </c>
      <c r="AK2" t="str">
        <f>("No")</f>
        <v>No</v>
      </c>
      <c r="AN2" t="str">
        <f>("No")</f>
        <v>No</v>
      </c>
      <c r="AQ2" t="str">
        <f>("No")</f>
        <v>No</v>
      </c>
    </row>
    <row r="3" spans="1:45" x14ac:dyDescent="0.25">
      <c r="A3" t="s">
        <v>50</v>
      </c>
      <c r="B3" s="1">
        <v>42899</v>
      </c>
      <c r="C3" s="1">
        <v>43709</v>
      </c>
      <c r="D3">
        <v>1</v>
      </c>
      <c r="E3" t="s">
        <v>143</v>
      </c>
      <c r="G3" t="str">
        <f t="shared" si="0"/>
        <v>Specific excise tax</v>
      </c>
      <c r="H3" t="s">
        <v>144</v>
      </c>
      <c r="J3">
        <v>0</v>
      </c>
      <c r="M3">
        <v>1</v>
      </c>
      <c r="N3" t="s">
        <v>145</v>
      </c>
      <c r="P3" t="str">
        <f>("$1.00 - $1.99")</f>
        <v>$1.00 - $1.99</v>
      </c>
      <c r="Q3" t="s">
        <v>144</v>
      </c>
      <c r="S3" t="str">
        <f>("General fund, Education fund, Tobacco specific fund")</f>
        <v>General fund, Education fund, Tobacco specific fund</v>
      </c>
      <c r="T3" t="s">
        <v>146</v>
      </c>
      <c r="V3" t="str">
        <f>("All other tobacco products taxed at same rate")</f>
        <v>All other tobacco products taxed at same rate</v>
      </c>
      <c r="W3" t="s">
        <v>147</v>
      </c>
      <c r="Y3">
        <v>0</v>
      </c>
      <c r="AH3" t="str">
        <f>("No")</f>
        <v>No</v>
      </c>
      <c r="AK3" t="str">
        <f>("Yes, cigarettes")</f>
        <v>Yes, cigarettes</v>
      </c>
      <c r="AL3" t="s">
        <v>148</v>
      </c>
      <c r="AN3" t="str">
        <f>("Yes, cigarettes")</f>
        <v>Yes, cigarettes</v>
      </c>
      <c r="AO3" t="s">
        <v>149</v>
      </c>
      <c r="AQ3" t="str">
        <f>("Yes, cigarettes")</f>
        <v>Yes, cigarettes</v>
      </c>
      <c r="AR3" t="s">
        <v>150</v>
      </c>
    </row>
    <row r="4" spans="1:45" x14ac:dyDescent="0.25">
      <c r="A4" t="s">
        <v>51</v>
      </c>
      <c r="B4" s="1">
        <v>43704</v>
      </c>
      <c r="C4" s="1">
        <v>43709</v>
      </c>
      <c r="D4">
        <v>1</v>
      </c>
      <c r="E4" t="s">
        <v>151</v>
      </c>
      <c r="G4" t="str">
        <f t="shared" si="0"/>
        <v>Specific excise tax</v>
      </c>
      <c r="H4" t="s">
        <v>152</v>
      </c>
      <c r="J4">
        <v>1</v>
      </c>
      <c r="K4" t="s">
        <v>153</v>
      </c>
      <c r="M4">
        <v>1</v>
      </c>
      <c r="N4" t="s">
        <v>154</v>
      </c>
      <c r="P4" t="str">
        <f>("$2.00 - $2.99")</f>
        <v>$2.00 - $2.99</v>
      </c>
      <c r="Q4" t="s">
        <v>154</v>
      </c>
      <c r="S4" t="str">
        <f>("General fund, Education fund, Health fund, Tobacco specific fund")</f>
        <v>General fund, Education fund, Health fund, Tobacco specific fund</v>
      </c>
      <c r="T4" t="s">
        <v>155</v>
      </c>
      <c r="V4" t="str">
        <f>("Smoking tobacco, Cavendish tobacco, Cigars, Little cigars, Chewing tobacco, Snuff")</f>
        <v>Smoking tobacco, Cavendish tobacco, Cigars, Little cigars, Chewing tobacco, Snuff</v>
      </c>
      <c r="W4" t="s">
        <v>156</v>
      </c>
      <c r="Y4">
        <v>0</v>
      </c>
      <c r="AH4" t="str">
        <f>("Yes, cigarettes, Yes, non-cigarette tobacco products")</f>
        <v>Yes, cigarettes, Yes, non-cigarette tobacco products</v>
      </c>
      <c r="AI4" t="s">
        <v>157</v>
      </c>
      <c r="AK4" t="str">
        <f>("No")</f>
        <v>No</v>
      </c>
      <c r="AN4" t="str">
        <f>("No")</f>
        <v>No</v>
      </c>
      <c r="AQ4" t="str">
        <f>("No")</f>
        <v>No</v>
      </c>
    </row>
    <row r="5" spans="1:45" x14ac:dyDescent="0.25">
      <c r="A5" t="s">
        <v>52</v>
      </c>
      <c r="B5" s="1">
        <v>43709</v>
      </c>
      <c r="C5" s="1">
        <v>43709</v>
      </c>
      <c r="D5">
        <v>1</v>
      </c>
      <c r="E5" t="s">
        <v>158</v>
      </c>
      <c r="G5" t="str">
        <f t="shared" si="0"/>
        <v>Specific excise tax</v>
      </c>
      <c r="H5" t="s">
        <v>158</v>
      </c>
      <c r="J5">
        <v>0</v>
      </c>
      <c r="M5">
        <v>1</v>
      </c>
      <c r="N5" t="s">
        <v>158</v>
      </c>
      <c r="P5" t="str">
        <f>("$1.00 - $1.99")</f>
        <v>$1.00 - $1.99</v>
      </c>
      <c r="Q5" t="s">
        <v>158</v>
      </c>
      <c r="S5" t="str">
        <f>("General fund, Health fund, Cancer fund")</f>
        <v>General fund, Health fund, Cancer fund</v>
      </c>
      <c r="T5" t="s">
        <v>159</v>
      </c>
      <c r="V5" t="str">
        <f>("Cigarette papers, Cigars")</f>
        <v>Cigarette papers, Cigars</v>
      </c>
      <c r="W5" t="s">
        <v>160</v>
      </c>
      <c r="Y5">
        <v>0</v>
      </c>
      <c r="AH5" t="str">
        <f>("Yes, cigarettes, Yes, non-cigarette tobacco products")</f>
        <v>Yes, cigarettes, Yes, non-cigarette tobacco products</v>
      </c>
      <c r="AI5" t="s">
        <v>161</v>
      </c>
      <c r="AJ5" t="s">
        <v>162</v>
      </c>
      <c r="AK5" t="str">
        <f>("Yes, cigarettes")</f>
        <v>Yes, cigarettes</v>
      </c>
      <c r="AL5" t="s">
        <v>163</v>
      </c>
      <c r="AN5" t="str">
        <f>("Yes, cigarettes")</f>
        <v>Yes, cigarettes</v>
      </c>
      <c r="AO5" t="s">
        <v>164</v>
      </c>
      <c r="AQ5" t="str">
        <f>("Yes, cigarettes")</f>
        <v>Yes, cigarettes</v>
      </c>
      <c r="AR5" t="s">
        <v>165</v>
      </c>
    </row>
    <row r="6" spans="1:45" x14ac:dyDescent="0.25">
      <c r="A6" t="s">
        <v>53</v>
      </c>
      <c r="B6" s="1">
        <v>42826</v>
      </c>
      <c r="C6" s="1">
        <v>43709</v>
      </c>
      <c r="D6">
        <v>1</v>
      </c>
      <c r="E6" t="s">
        <v>166</v>
      </c>
      <c r="G6" t="str">
        <f t="shared" si="0"/>
        <v>Specific excise tax</v>
      </c>
      <c r="H6" t="s">
        <v>167</v>
      </c>
      <c r="J6">
        <v>1</v>
      </c>
      <c r="K6" t="s">
        <v>168</v>
      </c>
      <c r="M6">
        <v>1</v>
      </c>
      <c r="N6" t="s">
        <v>169</v>
      </c>
      <c r="P6" t="str">
        <f>("$2.00 - $2.99")</f>
        <v>$2.00 - $2.99</v>
      </c>
      <c r="Q6" t="s">
        <v>169</v>
      </c>
      <c r="S6" t="str">
        <f>("General fund, Education fund, Health fund, Cancer fund, Tobacco specific fund")</f>
        <v>General fund, Education fund, Health fund, Cancer fund, Tobacco specific fund</v>
      </c>
      <c r="T6" t="s">
        <v>170</v>
      </c>
      <c r="V6" t="str">
        <f>("All other tobacco products taxed at same rate")</f>
        <v>All other tobacco products taxed at same rate</v>
      </c>
      <c r="W6" t="s">
        <v>171</v>
      </c>
      <c r="Y6">
        <v>1</v>
      </c>
      <c r="Z6" t="s">
        <v>172</v>
      </c>
      <c r="AB6" t="str">
        <f>("Tax is levied by wholesale on the electronic cigarette")</f>
        <v>Tax is levied by wholesale on the electronic cigarette</v>
      </c>
      <c r="AC6" t="s">
        <v>173</v>
      </c>
      <c r="AE6" t="str">
        <f>("Tax rate cannot be calculated based on legal text")</f>
        <v>Tax rate cannot be calculated based on legal text</v>
      </c>
      <c r="AF6" t="s">
        <v>172</v>
      </c>
      <c r="AG6" t="s">
        <v>174</v>
      </c>
      <c r="AH6" t="str">
        <f>("Yes, cigarettes, Yes, non-cigarette tobacco products")</f>
        <v>Yes, cigarettes, Yes, non-cigarette tobacco products</v>
      </c>
      <c r="AI6" t="s">
        <v>175</v>
      </c>
      <c r="AK6" t="str">
        <f>("Yes, cigarettes, Yes, non-cigarette tobacco products")</f>
        <v>Yes, cigarettes, Yes, non-cigarette tobacco products</v>
      </c>
      <c r="AL6" t="s">
        <v>176</v>
      </c>
      <c r="AN6" t="str">
        <f>("Yes, cigarettes, Yes, non-cigarette tobacco products")</f>
        <v>Yes, cigarettes, Yes, non-cigarette tobacco products</v>
      </c>
      <c r="AO6" t="s">
        <v>177</v>
      </c>
      <c r="AQ6" t="str">
        <f>("No")</f>
        <v>No</v>
      </c>
    </row>
    <row r="7" spans="1:45" x14ac:dyDescent="0.25">
      <c r="A7" t="s">
        <v>54</v>
      </c>
      <c r="B7" s="1">
        <v>43679</v>
      </c>
      <c r="C7" s="1">
        <v>43709</v>
      </c>
      <c r="D7">
        <v>1</v>
      </c>
      <c r="E7" t="s">
        <v>178</v>
      </c>
      <c r="G7" t="str">
        <f t="shared" si="0"/>
        <v>Specific excise tax</v>
      </c>
      <c r="H7" t="s">
        <v>178</v>
      </c>
      <c r="J7">
        <v>0</v>
      </c>
      <c r="M7">
        <v>1</v>
      </c>
      <c r="N7" t="s">
        <v>178</v>
      </c>
      <c r="P7" t="str">
        <f>("Less than $1.00")</f>
        <v>Less than $1.00</v>
      </c>
      <c r="Q7" t="s">
        <v>178</v>
      </c>
      <c r="S7" t="str">
        <f>("General fund, Health fund, Cancer fund, Tobacco specific fund")</f>
        <v>General fund, Health fund, Cancer fund, Tobacco specific fund</v>
      </c>
      <c r="T7" t="s">
        <v>179</v>
      </c>
      <c r="V7" t="str">
        <f>("All other tobacco products taxed at same rate")</f>
        <v>All other tobacco products taxed at same rate</v>
      </c>
      <c r="W7" t="s">
        <v>180</v>
      </c>
      <c r="Y7">
        <v>0</v>
      </c>
      <c r="AH7" t="str">
        <f>("No")</f>
        <v>No</v>
      </c>
      <c r="AK7" t="str">
        <f>("No")</f>
        <v>No</v>
      </c>
      <c r="AN7" t="str">
        <f>("Yes, cigarettes, Yes, non-cigarette tobacco products")</f>
        <v>Yes, cigarettes, Yes, non-cigarette tobacco products</v>
      </c>
      <c r="AO7" t="s">
        <v>181</v>
      </c>
      <c r="AQ7" t="str">
        <f>("Yes, cigarettes, Yes, non-cigarette tobacco products")</f>
        <v>Yes, cigarettes, Yes, non-cigarette tobacco products</v>
      </c>
      <c r="AR7" t="s">
        <v>182</v>
      </c>
    </row>
    <row r="8" spans="1:45" x14ac:dyDescent="0.25">
      <c r="A8" t="s">
        <v>55</v>
      </c>
      <c r="B8" s="1">
        <v>43282</v>
      </c>
      <c r="C8" s="1">
        <v>43709</v>
      </c>
      <c r="D8">
        <v>1</v>
      </c>
      <c r="E8" t="s">
        <v>183</v>
      </c>
      <c r="G8" t="str">
        <f t="shared" si="0"/>
        <v>Specific excise tax</v>
      </c>
      <c r="H8" t="s">
        <v>183</v>
      </c>
      <c r="J8">
        <v>0</v>
      </c>
      <c r="M8">
        <v>1</v>
      </c>
      <c r="N8" t="s">
        <v>183</v>
      </c>
      <c r="P8" t="str">
        <f>("$4.00 - $4.99")</f>
        <v>$4.00 - $4.99</v>
      </c>
      <c r="Q8" t="s">
        <v>183</v>
      </c>
      <c r="S8" t="str">
        <f>("Tax revenue stream is not specified in the law")</f>
        <v>Tax revenue stream is not specified in the law</v>
      </c>
      <c r="V8" t="str">
        <f>("Cigars, Snuff")</f>
        <v>Cigars, Snuff</v>
      </c>
      <c r="W8" t="s">
        <v>184</v>
      </c>
      <c r="Y8">
        <v>0</v>
      </c>
      <c r="AH8" t="str">
        <f>("Yes, cigarettes, Yes, non-cigarette tobacco products")</f>
        <v>Yes, cigarettes, Yes, non-cigarette tobacco products</v>
      </c>
      <c r="AI8" t="s">
        <v>185</v>
      </c>
      <c r="AJ8" t="s">
        <v>186</v>
      </c>
      <c r="AK8" t="str">
        <f>("Yes, cigarettes")</f>
        <v>Yes, cigarettes</v>
      </c>
      <c r="AL8" t="s">
        <v>187</v>
      </c>
      <c r="AN8" t="str">
        <f>("Yes, cigarettes")</f>
        <v>Yes, cigarettes</v>
      </c>
      <c r="AO8" t="s">
        <v>188</v>
      </c>
      <c r="AQ8" t="str">
        <f>("Yes, cigarettes")</f>
        <v>Yes, cigarettes</v>
      </c>
      <c r="AR8" t="s">
        <v>189</v>
      </c>
    </row>
    <row r="9" spans="1:45" x14ac:dyDescent="0.25">
      <c r="A9" t="s">
        <v>56</v>
      </c>
      <c r="B9" s="1">
        <v>43101</v>
      </c>
      <c r="C9" s="1">
        <v>43709</v>
      </c>
      <c r="D9">
        <v>1</v>
      </c>
      <c r="E9" t="s">
        <v>190</v>
      </c>
      <c r="G9" t="str">
        <f t="shared" si="0"/>
        <v>Specific excise tax</v>
      </c>
      <c r="H9" t="s">
        <v>190</v>
      </c>
      <c r="J9">
        <v>0</v>
      </c>
      <c r="M9">
        <v>1</v>
      </c>
      <c r="N9" t="s">
        <v>190</v>
      </c>
      <c r="P9" t="str">
        <f>("$2.00 - $2.99")</f>
        <v>$2.00 - $2.99</v>
      </c>
      <c r="Q9" t="s">
        <v>190</v>
      </c>
      <c r="S9" t="str">
        <f>("Tax revenue stream is not specified in the law")</f>
        <v>Tax revenue stream is not specified in the law</v>
      </c>
      <c r="V9" t="str">
        <f>("Moist snuff, E-cigarette liquid")</f>
        <v>Moist snuff, E-cigarette liquid</v>
      </c>
      <c r="W9" t="s">
        <v>191</v>
      </c>
      <c r="Y9">
        <v>1</v>
      </c>
      <c r="Z9" t="s">
        <v>192</v>
      </c>
      <c r="AB9" t="str">
        <f>("Tax is applied per milliliter on electronic cigarette liquid")</f>
        <v>Tax is applied per milliliter on electronic cigarette liquid</v>
      </c>
      <c r="AC9" t="s">
        <v>192</v>
      </c>
      <c r="AE9" t="str">
        <f>("5¢ per milliliter")</f>
        <v>5¢ per milliliter</v>
      </c>
      <c r="AF9" t="s">
        <v>192</v>
      </c>
      <c r="AH9" t="str">
        <f>("No")</f>
        <v>No</v>
      </c>
      <c r="AK9" t="str">
        <f>("Yes, cigarettes")</f>
        <v>Yes, cigarettes</v>
      </c>
      <c r="AL9" t="s">
        <v>193</v>
      </c>
      <c r="AN9" t="str">
        <f>("Yes, cigarettes")</f>
        <v>Yes, cigarettes</v>
      </c>
      <c r="AO9" t="s">
        <v>194</v>
      </c>
      <c r="AQ9" t="str">
        <f>("Yes, cigarettes")</f>
        <v>Yes, cigarettes</v>
      </c>
      <c r="AR9" t="s">
        <v>195</v>
      </c>
    </row>
    <row r="10" spans="1:45" x14ac:dyDescent="0.25">
      <c r="A10" t="s">
        <v>57</v>
      </c>
      <c r="B10" s="1">
        <v>43403</v>
      </c>
      <c r="C10" s="1">
        <v>43709</v>
      </c>
      <c r="D10">
        <v>1</v>
      </c>
      <c r="E10" t="s">
        <v>196</v>
      </c>
      <c r="G10" t="str">
        <f>("Specific excise tax, Additional state sales tax")</f>
        <v>Specific excise tax, Additional state sales tax</v>
      </c>
      <c r="H10" t="s">
        <v>196</v>
      </c>
      <c r="J10">
        <v>0</v>
      </c>
      <c r="M10">
        <v>1</v>
      </c>
      <c r="N10" t="s">
        <v>197</v>
      </c>
      <c r="P10" t="str">
        <f>("$4.00 - $4.99")</f>
        <v>$4.00 - $4.99</v>
      </c>
      <c r="Q10" t="s">
        <v>197</v>
      </c>
      <c r="S10" t="str">
        <f>("Tax revenue stream is not specified in the law")</f>
        <v>Tax revenue stream is not specified in the law</v>
      </c>
      <c r="V10" t="str">
        <f>("All other tobacco products taxed at same rate")</f>
        <v>All other tobacco products taxed at same rate</v>
      </c>
      <c r="W10" t="s">
        <v>198</v>
      </c>
      <c r="Y10">
        <v>1</v>
      </c>
      <c r="Z10" t="s">
        <v>199</v>
      </c>
      <c r="AB10" t="str">
        <f>("Tax is levied by wholesale on the electronic cigarette")</f>
        <v>Tax is levied by wholesale on the electronic cigarette</v>
      </c>
      <c r="AC10" t="s">
        <v>199</v>
      </c>
      <c r="AE10" t="str">
        <f>("Tax rate cannot be calculated based on legal text")</f>
        <v>Tax rate cannot be calculated based on legal text</v>
      </c>
      <c r="AF10" t="s">
        <v>199</v>
      </c>
      <c r="AH10" t="str">
        <f>("No")</f>
        <v>No</v>
      </c>
      <c r="AK10" t="str">
        <f>("Yes, cigarettes")</f>
        <v>Yes, cigarettes</v>
      </c>
      <c r="AL10" t="s">
        <v>200</v>
      </c>
      <c r="AN10" t="str">
        <f>("Yes, cigarettes")</f>
        <v>Yes, cigarettes</v>
      </c>
      <c r="AO10" t="s">
        <v>201</v>
      </c>
      <c r="AQ10" t="str">
        <f>("No")</f>
        <v>No</v>
      </c>
    </row>
    <row r="11" spans="1:45" x14ac:dyDescent="0.25">
      <c r="A11" t="s">
        <v>58</v>
      </c>
      <c r="B11" s="1">
        <v>43649</v>
      </c>
      <c r="C11" s="1">
        <v>43709</v>
      </c>
      <c r="D11">
        <v>1</v>
      </c>
      <c r="E11" t="s">
        <v>202</v>
      </c>
      <c r="G11" t="str">
        <f>("Specific excise tax, Use tax")</f>
        <v>Specific excise tax, Use tax</v>
      </c>
      <c r="H11" t="s">
        <v>203</v>
      </c>
      <c r="J11">
        <v>1</v>
      </c>
      <c r="K11" t="s">
        <v>203</v>
      </c>
      <c r="M11">
        <v>1</v>
      </c>
      <c r="N11" t="s">
        <v>202</v>
      </c>
      <c r="P11" t="str">
        <f>("$1.00 - $1.99")</f>
        <v>$1.00 - $1.99</v>
      </c>
      <c r="Q11" t="s">
        <v>202</v>
      </c>
      <c r="S11" t="str">
        <f>("General fund, Health fund, Cancer fund")</f>
        <v>General fund, Health fund, Cancer fund</v>
      </c>
      <c r="T11" t="s">
        <v>204</v>
      </c>
      <c r="V11" t="str">
        <f>("All other tobacco products taxed at same rate")</f>
        <v>All other tobacco products taxed at same rate</v>
      </c>
      <c r="W11" t="s">
        <v>205</v>
      </c>
      <c r="Y11">
        <v>0</v>
      </c>
      <c r="AH11" t="str">
        <f>("Yes, cigarettes")</f>
        <v>Yes, cigarettes</v>
      </c>
      <c r="AI11" t="s">
        <v>206</v>
      </c>
      <c r="AK11" t="str">
        <f>("No")</f>
        <v>No</v>
      </c>
      <c r="AN11" t="str">
        <f>("No")</f>
        <v>No</v>
      </c>
      <c r="AQ11" t="str">
        <f>("No")</f>
        <v>No</v>
      </c>
    </row>
    <row r="12" spans="1:45" x14ac:dyDescent="0.25">
      <c r="A12" t="s">
        <v>59</v>
      </c>
      <c r="B12" s="1">
        <v>42864</v>
      </c>
      <c r="C12" s="1">
        <v>43709</v>
      </c>
      <c r="D12">
        <v>1</v>
      </c>
      <c r="E12" t="s">
        <v>207</v>
      </c>
      <c r="G12" t="str">
        <f>("Specific excise tax")</f>
        <v>Specific excise tax</v>
      </c>
      <c r="H12" t="s">
        <v>207</v>
      </c>
      <c r="J12">
        <v>1</v>
      </c>
      <c r="K12" t="s">
        <v>208</v>
      </c>
      <c r="M12">
        <v>1</v>
      </c>
      <c r="N12" t="s">
        <v>207</v>
      </c>
      <c r="P12" t="str">
        <f>("Less than $1.00")</f>
        <v>Less than $1.00</v>
      </c>
      <c r="Q12" t="s">
        <v>207</v>
      </c>
      <c r="S12" t="str">
        <f>("Tax revenue stream is not specified in the law")</f>
        <v>Tax revenue stream is not specified in the law</v>
      </c>
      <c r="V12" t="str">
        <f>("Cigars, Little cigars")</f>
        <v>Cigars, Little cigars</v>
      </c>
      <c r="W12" t="s">
        <v>209</v>
      </c>
      <c r="Y12">
        <v>0</v>
      </c>
      <c r="AH12" t="str">
        <f>("Yes, cigarettes, Yes, non-cigarette tobacco products")</f>
        <v>Yes, cigarettes, Yes, non-cigarette tobacco products</v>
      </c>
      <c r="AI12" t="s">
        <v>210</v>
      </c>
      <c r="AK12" t="str">
        <f>("No")</f>
        <v>No</v>
      </c>
      <c r="AN12" t="str">
        <f>("No")</f>
        <v>No</v>
      </c>
      <c r="AQ12" t="str">
        <f>("No")</f>
        <v>No</v>
      </c>
    </row>
    <row r="13" spans="1:45" x14ac:dyDescent="0.25">
      <c r="A13" t="s">
        <v>60</v>
      </c>
      <c r="B13" s="1">
        <v>42186</v>
      </c>
      <c r="C13" s="1">
        <v>43709</v>
      </c>
      <c r="D13">
        <v>1</v>
      </c>
      <c r="E13" t="s">
        <v>211</v>
      </c>
      <c r="G13" t="str">
        <f>("Specific excise tax")</f>
        <v>Specific excise tax</v>
      </c>
      <c r="H13" t="s">
        <v>211</v>
      </c>
      <c r="J13">
        <v>0</v>
      </c>
      <c r="M13">
        <v>1</v>
      </c>
      <c r="N13" t="s">
        <v>211</v>
      </c>
      <c r="P13" t="str">
        <f>("$3.00 - $3.99")</f>
        <v>$3.00 - $3.99</v>
      </c>
      <c r="Q13" t="s">
        <v>211</v>
      </c>
      <c r="S13" t="str">
        <f>("Health fund, Cancer fund")</f>
        <v>Health fund, Cancer fund</v>
      </c>
      <c r="T13" t="s">
        <v>212</v>
      </c>
      <c r="V13" t="str">
        <f>("Cigars, Little cigars")</f>
        <v>Cigars, Little cigars</v>
      </c>
      <c r="W13" t="s">
        <v>213</v>
      </c>
      <c r="Y13">
        <v>0</v>
      </c>
      <c r="AH13" t="str">
        <f>("Yes, cigarettes, Yes, non-cigarette tobacco products")</f>
        <v>Yes, cigarettes, Yes, non-cigarette tobacco products</v>
      </c>
      <c r="AI13" t="s">
        <v>214</v>
      </c>
      <c r="AK13" t="str">
        <f>("Yes, cigarettes, Yes, non-cigarette tobacco products")</f>
        <v>Yes, cigarettes, Yes, non-cigarette tobacco products</v>
      </c>
      <c r="AL13" t="s">
        <v>215</v>
      </c>
      <c r="AN13" t="str">
        <f>("Yes, cigarettes, Yes, non-cigarette tobacco products")</f>
        <v>Yes, cigarettes, Yes, non-cigarette tobacco products</v>
      </c>
      <c r="AO13" t="s">
        <v>216</v>
      </c>
      <c r="AQ13" t="str">
        <f>("No")</f>
        <v>No</v>
      </c>
    </row>
    <row r="14" spans="1:45" x14ac:dyDescent="0.25">
      <c r="A14" t="s">
        <v>61</v>
      </c>
      <c r="B14" s="1">
        <v>43647</v>
      </c>
      <c r="C14" s="1">
        <v>43709</v>
      </c>
      <c r="D14">
        <v>1</v>
      </c>
      <c r="E14" t="s">
        <v>217</v>
      </c>
      <c r="G14" t="str">
        <f>("Specific excise tax, Use tax")</f>
        <v>Specific excise tax, Use tax</v>
      </c>
      <c r="H14" t="s">
        <v>218</v>
      </c>
      <c r="J14">
        <v>0</v>
      </c>
      <c r="M14">
        <v>1</v>
      </c>
      <c r="N14" t="s">
        <v>217</v>
      </c>
      <c r="P14" t="str">
        <f>("Less than $1.00")</f>
        <v>Less than $1.00</v>
      </c>
      <c r="Q14" t="s">
        <v>219</v>
      </c>
      <c r="S14" t="str">
        <f>("General fund, Education fund, Cancer fund, Local jurisdictions in the state receive tax revenue")</f>
        <v>General fund, Education fund, Cancer fund, Local jurisdictions in the state receive tax revenue</v>
      </c>
      <c r="T14" t="s">
        <v>220</v>
      </c>
      <c r="V14" t="str">
        <f>("All other tobacco products taxed at same rate")</f>
        <v>All other tobacco products taxed at same rate</v>
      </c>
      <c r="W14" t="s">
        <v>221</v>
      </c>
      <c r="Y14">
        <v>0</v>
      </c>
      <c r="AH14" t="str">
        <f>("No")</f>
        <v>No</v>
      </c>
      <c r="AK14" t="str">
        <f>("No")</f>
        <v>No</v>
      </c>
      <c r="AN14" t="str">
        <f>("Yes, cigarettes, Yes, non-cigarette tobacco products")</f>
        <v>Yes, cigarettes, Yes, non-cigarette tobacco products</v>
      </c>
      <c r="AO14" t="s">
        <v>222</v>
      </c>
      <c r="AQ14" t="str">
        <f>("Yes, cigarettes, Yes, non-cigarette tobacco products")</f>
        <v>Yes, cigarettes, Yes, non-cigarette tobacco products</v>
      </c>
      <c r="AR14" t="s">
        <v>223</v>
      </c>
    </row>
    <row r="15" spans="1:45" x14ac:dyDescent="0.25">
      <c r="A15" t="s">
        <v>62</v>
      </c>
      <c r="B15" s="1">
        <v>43676</v>
      </c>
      <c r="C15" s="1">
        <v>43709</v>
      </c>
      <c r="D15">
        <v>1</v>
      </c>
      <c r="E15" t="s">
        <v>224</v>
      </c>
      <c r="G15" t="str">
        <f>("Specific excise tax")</f>
        <v>Specific excise tax</v>
      </c>
      <c r="H15" t="s">
        <v>224</v>
      </c>
      <c r="J15">
        <v>0</v>
      </c>
      <c r="M15">
        <v>1</v>
      </c>
      <c r="N15" t="s">
        <v>224</v>
      </c>
      <c r="P15" t="str">
        <f>("$2.00 - $2.99")</f>
        <v>$2.00 - $2.99</v>
      </c>
      <c r="Q15" t="s">
        <v>225</v>
      </c>
      <c r="S15" t="str">
        <f>("General fund, Education fund, Health fund")</f>
        <v>General fund, Education fund, Health fund</v>
      </c>
      <c r="T15" t="s">
        <v>226</v>
      </c>
      <c r="V15" t="str">
        <f>("Little cigars, Moist snuff, E-cigarettes, E-cigarette liquid")</f>
        <v>Little cigars, Moist snuff, E-cigarettes, E-cigarette liquid</v>
      </c>
      <c r="W15" t="s">
        <v>227</v>
      </c>
      <c r="Y15">
        <v>1</v>
      </c>
      <c r="Z15" t="s">
        <v>227</v>
      </c>
      <c r="AB15" t="str">
        <f>("Tax is levied by wholesale on the electronic cigarette")</f>
        <v>Tax is levied by wholesale on the electronic cigarette</v>
      </c>
      <c r="AC15" t="s">
        <v>227</v>
      </c>
      <c r="AE15" t="str">
        <f>("15% of the wholesale price")</f>
        <v>15% of the wholesale price</v>
      </c>
      <c r="AF15" t="s">
        <v>228</v>
      </c>
      <c r="AH15" t="str">
        <f>("Yes, cigarettes, Yes, non-cigarette tobacco products")</f>
        <v>Yes, cigarettes, Yes, non-cigarette tobacco products</v>
      </c>
      <c r="AI15" t="s">
        <v>229</v>
      </c>
      <c r="AJ15" t="s">
        <v>230</v>
      </c>
      <c r="AK15" t="str">
        <f>("No")</f>
        <v>No</v>
      </c>
      <c r="AN15" t="str">
        <f>("No")</f>
        <v>No</v>
      </c>
      <c r="AQ15" t="str">
        <f>("No")</f>
        <v>No</v>
      </c>
    </row>
    <row r="16" spans="1:45" x14ac:dyDescent="0.25">
      <c r="A16" t="s">
        <v>63</v>
      </c>
      <c r="B16" s="1">
        <v>43647</v>
      </c>
      <c r="C16" s="1">
        <v>43709</v>
      </c>
      <c r="D16">
        <v>1</v>
      </c>
      <c r="E16" t="s">
        <v>231</v>
      </c>
      <c r="G16" t="str">
        <f>("Specific excise tax")</f>
        <v>Specific excise tax</v>
      </c>
      <c r="H16" t="s">
        <v>231</v>
      </c>
      <c r="J16">
        <v>0</v>
      </c>
      <c r="M16">
        <v>1</v>
      </c>
      <c r="N16" t="s">
        <v>231</v>
      </c>
      <c r="P16" t="str">
        <f>("Less than $1.00")</f>
        <v>Less than $1.00</v>
      </c>
      <c r="Q16" t="s">
        <v>231</v>
      </c>
      <c r="S16" t="str">
        <f>("General fund, Health fund, Local jurisdictions in the state receive tax revenue")</f>
        <v>General fund, Health fund, Local jurisdictions in the state receive tax revenue</v>
      </c>
      <c r="T16" t="s">
        <v>232</v>
      </c>
      <c r="V16" t="str">
        <f>("Moist snuff")</f>
        <v>Moist snuff</v>
      </c>
      <c r="W16" t="s">
        <v>233</v>
      </c>
      <c r="Y16">
        <v>0</v>
      </c>
      <c r="AH16" t="str">
        <f>("Yes, cigarettes, Yes, non-cigarette tobacco products")</f>
        <v>Yes, cigarettes, Yes, non-cigarette tobacco products</v>
      </c>
      <c r="AI16" t="s">
        <v>234</v>
      </c>
      <c r="AK16" t="str">
        <f>("Yes, cigarettes")</f>
        <v>Yes, cigarettes</v>
      </c>
      <c r="AL16" t="s">
        <v>235</v>
      </c>
      <c r="AN16" t="str">
        <f>("Yes, cigarettes")</f>
        <v>Yes, cigarettes</v>
      </c>
      <c r="AO16" t="s">
        <v>236</v>
      </c>
      <c r="AQ16" t="str">
        <f>("Yes, cigarettes")</f>
        <v>Yes, cigarettes</v>
      </c>
      <c r="AR16" t="s">
        <v>237</v>
      </c>
    </row>
    <row r="17" spans="1:44" x14ac:dyDescent="0.25">
      <c r="A17" t="s">
        <v>64</v>
      </c>
      <c r="B17" s="1">
        <v>43647</v>
      </c>
      <c r="C17" s="1">
        <v>43709</v>
      </c>
      <c r="D17">
        <v>1</v>
      </c>
      <c r="E17" t="s">
        <v>238</v>
      </c>
      <c r="G17" t="str">
        <f>("Specific excise tax, Use tax")</f>
        <v>Specific excise tax, Use tax</v>
      </c>
      <c r="H17" t="s">
        <v>239</v>
      </c>
      <c r="J17">
        <v>1</v>
      </c>
      <c r="K17" t="s">
        <v>240</v>
      </c>
      <c r="M17">
        <v>1</v>
      </c>
      <c r="N17" t="s">
        <v>238</v>
      </c>
      <c r="P17" t="str">
        <f>("$1.00 - $1.99")</f>
        <v>$1.00 - $1.99</v>
      </c>
      <c r="Q17" t="s">
        <v>238</v>
      </c>
      <c r="S17" t="str">
        <f>("Health fund")</f>
        <v>Health fund</v>
      </c>
      <c r="T17" t="s">
        <v>241</v>
      </c>
      <c r="V17" t="str">
        <f>("Cigars, Little cigars, Snuff")</f>
        <v>Cigars, Little cigars, Snuff</v>
      </c>
      <c r="W17" t="s">
        <v>242</v>
      </c>
      <c r="Y17">
        <v>0</v>
      </c>
      <c r="AH17" t="str">
        <f>("Yes, cigarettes, Yes, non-cigarette tobacco products")</f>
        <v>Yes, cigarettes, Yes, non-cigarette tobacco products</v>
      </c>
      <c r="AI17" t="s">
        <v>243</v>
      </c>
      <c r="AK17" t="str">
        <f>("Yes, cigarettes")</f>
        <v>Yes, cigarettes</v>
      </c>
      <c r="AL17" t="s">
        <v>244</v>
      </c>
      <c r="AN17" t="str">
        <f>("Yes, cigarettes")</f>
        <v>Yes, cigarettes</v>
      </c>
      <c r="AO17" t="s">
        <v>245</v>
      </c>
      <c r="AQ17" t="str">
        <f>("Yes, cigarettes")</f>
        <v>Yes, cigarettes</v>
      </c>
      <c r="AR17" t="s">
        <v>246</v>
      </c>
    </row>
    <row r="18" spans="1:44" x14ac:dyDescent="0.25">
      <c r="A18" t="s">
        <v>65</v>
      </c>
      <c r="B18" s="1">
        <v>42908</v>
      </c>
      <c r="C18" s="1">
        <v>43709</v>
      </c>
      <c r="D18">
        <v>1</v>
      </c>
      <c r="E18" t="s">
        <v>247</v>
      </c>
      <c r="G18" t="str">
        <f t="shared" ref="G18:G24" si="1">("Specific excise tax")</f>
        <v>Specific excise tax</v>
      </c>
      <c r="H18" t="s">
        <v>247</v>
      </c>
      <c r="J18">
        <v>0</v>
      </c>
      <c r="M18">
        <v>1</v>
      </c>
      <c r="N18" t="s">
        <v>247</v>
      </c>
      <c r="P18" t="str">
        <f>("$1.00 - $1.99")</f>
        <v>$1.00 - $1.99</v>
      </c>
      <c r="Q18" t="s">
        <v>247</v>
      </c>
      <c r="S18" t="str">
        <f>("General fund")</f>
        <v>General fund</v>
      </c>
      <c r="T18" t="s">
        <v>248</v>
      </c>
      <c r="V18" t="str">
        <f>("E-cigarette liquid")</f>
        <v>E-cigarette liquid</v>
      </c>
      <c r="W18" t="s">
        <v>249</v>
      </c>
      <c r="Y18">
        <v>1</v>
      </c>
      <c r="Z18" t="s">
        <v>250</v>
      </c>
      <c r="AB18" t="str">
        <f>("Tax is applied per milliliter on electronic cigarette liquid")</f>
        <v>Tax is applied per milliliter on electronic cigarette liquid</v>
      </c>
      <c r="AC18" t="s">
        <v>250</v>
      </c>
      <c r="AE18" t="str">
        <f>("5¢ per milliliter")</f>
        <v>5¢ per milliliter</v>
      </c>
      <c r="AF18" t="s">
        <v>250</v>
      </c>
      <c r="AH18" t="str">
        <f>("Yes, cigarettes, Yes, non-cigarette tobacco products")</f>
        <v>Yes, cigarettes, Yes, non-cigarette tobacco products</v>
      </c>
      <c r="AI18" t="s">
        <v>251</v>
      </c>
      <c r="AJ18" t="s">
        <v>252</v>
      </c>
      <c r="AK18" t="str">
        <f>("No")</f>
        <v>No</v>
      </c>
      <c r="AN18" t="str">
        <f>("No")</f>
        <v>No</v>
      </c>
      <c r="AQ18" t="str">
        <f>("No")</f>
        <v>No</v>
      </c>
    </row>
    <row r="19" spans="1:44" x14ac:dyDescent="0.25">
      <c r="A19" t="s">
        <v>66</v>
      </c>
      <c r="B19" s="1">
        <v>43217</v>
      </c>
      <c r="C19" s="1">
        <v>43709</v>
      </c>
      <c r="D19">
        <v>1</v>
      </c>
      <c r="E19" t="s">
        <v>253</v>
      </c>
      <c r="G19" t="str">
        <f t="shared" si="1"/>
        <v>Specific excise tax</v>
      </c>
      <c r="H19" t="s">
        <v>253</v>
      </c>
      <c r="J19">
        <v>0</v>
      </c>
      <c r="M19">
        <v>1</v>
      </c>
      <c r="N19" t="s">
        <v>253</v>
      </c>
      <c r="P19" t="str">
        <f>("$1.00 - $1.99")</f>
        <v>$1.00 - $1.99</v>
      </c>
      <c r="Q19" t="s">
        <v>253</v>
      </c>
      <c r="S19" t="str">
        <f>("Cancer fund")</f>
        <v>Cancer fund</v>
      </c>
      <c r="T19" t="s">
        <v>253</v>
      </c>
      <c r="V19" t="str">
        <f>("Chewing tobacco, Snuff")</f>
        <v>Chewing tobacco, Snuff</v>
      </c>
      <c r="W19" t="s">
        <v>254</v>
      </c>
      <c r="Y19">
        <v>0</v>
      </c>
      <c r="AH19" t="str">
        <f>("No")</f>
        <v>No</v>
      </c>
      <c r="AK19" t="str">
        <f>("Yes, cigarettes")</f>
        <v>Yes, cigarettes</v>
      </c>
      <c r="AL19" t="s">
        <v>255</v>
      </c>
      <c r="AN19" t="str">
        <f>("Yes, cigarettes")</f>
        <v>Yes, cigarettes</v>
      </c>
      <c r="AO19" t="s">
        <v>256</v>
      </c>
      <c r="AQ19" t="str">
        <f>("Yes, cigarettes")</f>
        <v>Yes, cigarettes</v>
      </c>
      <c r="AR19" t="s">
        <v>257</v>
      </c>
    </row>
    <row r="20" spans="1:44" x14ac:dyDescent="0.25">
      <c r="A20" t="s">
        <v>67</v>
      </c>
      <c r="B20" s="1">
        <v>42597</v>
      </c>
      <c r="C20" s="1">
        <v>43709</v>
      </c>
      <c r="D20">
        <v>1</v>
      </c>
      <c r="E20" t="s">
        <v>258</v>
      </c>
      <c r="G20" t="str">
        <f t="shared" si="1"/>
        <v>Specific excise tax</v>
      </c>
      <c r="H20" t="s">
        <v>258</v>
      </c>
      <c r="J20">
        <v>0</v>
      </c>
      <c r="M20">
        <v>1</v>
      </c>
      <c r="N20" t="s">
        <v>258</v>
      </c>
      <c r="P20" t="str">
        <f>("$1.00 - $1.99")</f>
        <v>$1.00 - $1.99</v>
      </c>
      <c r="Q20" t="s">
        <v>258</v>
      </c>
      <c r="S20" t="str">
        <f>("General fund, Education fund, Health fund, Cancer fund, Tobacco specific fund, Administrative costs")</f>
        <v>General fund, Education fund, Health fund, Cancer fund, Tobacco specific fund, Administrative costs</v>
      </c>
      <c r="T20" t="s">
        <v>259</v>
      </c>
      <c r="V20" t="str">
        <f>("Smoking tobacco, Cavendish tobacco, Cigars, Chewing tobacco, Snuff, E-cigarette liquid")</f>
        <v>Smoking tobacco, Cavendish tobacco, Cigars, Chewing tobacco, Snuff, E-cigarette liquid</v>
      </c>
      <c r="W20" t="s">
        <v>260</v>
      </c>
      <c r="Y20">
        <v>1</v>
      </c>
      <c r="Z20" t="s">
        <v>261</v>
      </c>
      <c r="AB20" t="str">
        <f>("Tax is applied per milliliter on electronic cigarette liquid")</f>
        <v>Tax is applied per milliliter on electronic cigarette liquid</v>
      </c>
      <c r="AC20" t="s">
        <v>262</v>
      </c>
      <c r="AE20" t="str">
        <f>("5¢ per milliliter")</f>
        <v>5¢ per milliliter</v>
      </c>
      <c r="AF20" t="s">
        <v>263</v>
      </c>
      <c r="AH20" t="str">
        <f>("Yes, non-cigarette tobacco products")</f>
        <v>Yes, non-cigarette tobacco products</v>
      </c>
      <c r="AI20" t="s">
        <v>264</v>
      </c>
      <c r="AJ20" t="s">
        <v>265</v>
      </c>
      <c r="AK20" t="str">
        <f>("Yes, cigarettes, Yes, non-cigarette tobacco products")</f>
        <v>Yes, cigarettes, Yes, non-cigarette tobacco products</v>
      </c>
      <c r="AL20" t="s">
        <v>266</v>
      </c>
      <c r="AN20" t="str">
        <f>("Yes, cigarettes, Yes, non-cigarette tobacco products")</f>
        <v>Yes, cigarettes, Yes, non-cigarette tobacco products</v>
      </c>
      <c r="AO20" t="s">
        <v>267</v>
      </c>
      <c r="AQ20" t="str">
        <f>("Yes, cigarettes, Yes, non-cigarette tobacco products")</f>
        <v>Yes, cigarettes, Yes, non-cigarette tobacco products</v>
      </c>
      <c r="AR20" t="s">
        <v>268</v>
      </c>
    </row>
    <row r="21" spans="1:44" x14ac:dyDescent="0.25">
      <c r="A21" t="s">
        <v>68</v>
      </c>
      <c r="B21" s="1">
        <v>40812</v>
      </c>
      <c r="C21" s="1">
        <v>43709</v>
      </c>
      <c r="D21">
        <v>1</v>
      </c>
      <c r="E21" t="s">
        <v>269</v>
      </c>
      <c r="G21" t="str">
        <f t="shared" si="1"/>
        <v>Specific excise tax</v>
      </c>
      <c r="H21" t="s">
        <v>269</v>
      </c>
      <c r="J21">
        <v>1</v>
      </c>
      <c r="K21" t="s">
        <v>270</v>
      </c>
      <c r="M21">
        <v>1</v>
      </c>
      <c r="N21" t="s">
        <v>269</v>
      </c>
      <c r="P21" t="str">
        <f>("$2.00 - $2.99")</f>
        <v>$2.00 - $2.99</v>
      </c>
      <c r="Q21" t="s">
        <v>269</v>
      </c>
      <c r="S21" t="str">
        <f>("General fund")</f>
        <v>General fund</v>
      </c>
      <c r="T21" t="s">
        <v>271</v>
      </c>
      <c r="V21" t="str">
        <f>("Chewing tobacco, Snuff")</f>
        <v>Chewing tobacco, Snuff</v>
      </c>
      <c r="W21" t="s">
        <v>272</v>
      </c>
      <c r="Y21">
        <v>0</v>
      </c>
      <c r="AH21" t="str">
        <f>("No")</f>
        <v>No</v>
      </c>
      <c r="AK21" t="str">
        <f>("Yes, cigarettes, Yes, non-cigarette tobacco products")</f>
        <v>Yes, cigarettes, Yes, non-cigarette tobacco products</v>
      </c>
      <c r="AL21" t="s">
        <v>273</v>
      </c>
      <c r="AN21" t="str">
        <f>("Yes, cigarettes, Yes, non-cigarette tobacco products")</f>
        <v>Yes, cigarettes, Yes, non-cigarette tobacco products</v>
      </c>
      <c r="AO21" t="s">
        <v>274</v>
      </c>
      <c r="AQ21" t="str">
        <f>("Yes, cigarettes, Yes, non-cigarette tobacco products")</f>
        <v>Yes, cigarettes, Yes, non-cigarette tobacco products</v>
      </c>
      <c r="AR21" t="s">
        <v>273</v>
      </c>
    </row>
    <row r="22" spans="1:44" x14ac:dyDescent="0.25">
      <c r="A22" t="s">
        <v>69</v>
      </c>
      <c r="B22" s="1">
        <v>41061</v>
      </c>
      <c r="C22" s="1">
        <v>43709</v>
      </c>
      <c r="D22">
        <v>1</v>
      </c>
      <c r="E22" t="s">
        <v>275</v>
      </c>
      <c r="G22" t="str">
        <f t="shared" si="1"/>
        <v>Specific excise tax</v>
      </c>
      <c r="H22" t="s">
        <v>275</v>
      </c>
      <c r="J22">
        <v>0</v>
      </c>
      <c r="M22">
        <v>1</v>
      </c>
      <c r="N22" t="s">
        <v>275</v>
      </c>
      <c r="P22" t="str">
        <f>("$2.00 - $2.99")</f>
        <v>$2.00 - $2.99</v>
      </c>
      <c r="Q22" t="s">
        <v>275</v>
      </c>
      <c r="S22" t="str">
        <f>("Tax revenue stream is not specified in the law")</f>
        <v>Tax revenue stream is not specified in the law</v>
      </c>
      <c r="V22" t="str">
        <f>("Cigars, Premium cigars")</f>
        <v>Cigars, Premium cigars</v>
      </c>
      <c r="W22" t="s">
        <v>276</v>
      </c>
      <c r="Y22">
        <v>0</v>
      </c>
      <c r="AH22" t="str">
        <f>("Yes, cigarettes, Yes, non-cigarette tobacco products")</f>
        <v>Yes, cigarettes, Yes, non-cigarette tobacco products</v>
      </c>
      <c r="AI22" t="s">
        <v>277</v>
      </c>
      <c r="AK22" t="str">
        <f>("Yes, cigarettes")</f>
        <v>Yes, cigarettes</v>
      </c>
      <c r="AL22" t="s">
        <v>278</v>
      </c>
      <c r="AN22" t="str">
        <f>("Yes, cigarettes")</f>
        <v>Yes, cigarettes</v>
      </c>
      <c r="AO22" t="s">
        <v>279</v>
      </c>
      <c r="AQ22" t="str">
        <f>("Yes, cigarettes")</f>
        <v>Yes, cigarettes</v>
      </c>
      <c r="AR22" t="s">
        <v>280</v>
      </c>
    </row>
    <row r="23" spans="1:44" x14ac:dyDescent="0.25">
      <c r="A23" t="s">
        <v>70</v>
      </c>
      <c r="B23" s="1">
        <v>43465</v>
      </c>
      <c r="C23" s="1">
        <v>43709</v>
      </c>
      <c r="D23">
        <v>1</v>
      </c>
      <c r="E23" t="s">
        <v>281</v>
      </c>
      <c r="G23" t="str">
        <f t="shared" si="1"/>
        <v>Specific excise tax</v>
      </c>
      <c r="H23" t="s">
        <v>282</v>
      </c>
      <c r="J23">
        <v>0</v>
      </c>
      <c r="M23">
        <v>1</v>
      </c>
      <c r="N23" t="s">
        <v>281</v>
      </c>
      <c r="P23" t="str">
        <f>("$3.00 - $3.99")</f>
        <v>$3.00 - $3.99</v>
      </c>
      <c r="Q23" t="s">
        <v>281</v>
      </c>
      <c r="S23" t="str">
        <f>("General fund, Health fund, Local jurisdictions in the state receive tax revenue")</f>
        <v>General fund, Health fund, Local jurisdictions in the state receive tax revenue</v>
      </c>
      <c r="T23" t="s">
        <v>283</v>
      </c>
      <c r="V23" t="str">
        <f>("Smoking tobacco, Cavendish tobacco, Cigars, Chewing tobacco, Snuff")</f>
        <v>Smoking tobacco, Cavendish tobacco, Cigars, Chewing tobacco, Snuff</v>
      </c>
      <c r="W23" t="s">
        <v>284</v>
      </c>
      <c r="Y23">
        <v>0</v>
      </c>
      <c r="AH23" t="str">
        <f>("Yes, cigarettes, Yes, non-cigarette tobacco products")</f>
        <v>Yes, cigarettes, Yes, non-cigarette tobacco products</v>
      </c>
      <c r="AI23" t="s">
        <v>285</v>
      </c>
      <c r="AK23" t="str">
        <f>("Yes, cigarettes")</f>
        <v>Yes, cigarettes</v>
      </c>
      <c r="AL23" t="s">
        <v>286</v>
      </c>
      <c r="AN23" t="str">
        <f>("Yes, cigarettes")</f>
        <v>Yes, cigarettes</v>
      </c>
      <c r="AO23" t="s">
        <v>287</v>
      </c>
      <c r="AQ23" t="str">
        <f>("Yes, cigarettes")</f>
        <v>Yes, cigarettes</v>
      </c>
      <c r="AR23" t="s">
        <v>288</v>
      </c>
    </row>
    <row r="24" spans="1:44" x14ac:dyDescent="0.25">
      <c r="A24" t="s">
        <v>71</v>
      </c>
      <c r="B24" s="1">
        <v>43553</v>
      </c>
      <c r="C24" s="1">
        <v>43709</v>
      </c>
      <c r="D24">
        <v>1</v>
      </c>
      <c r="E24" t="s">
        <v>289</v>
      </c>
      <c r="G24" t="str">
        <f t="shared" si="1"/>
        <v>Specific excise tax</v>
      </c>
      <c r="H24" t="s">
        <v>289</v>
      </c>
      <c r="J24">
        <v>1</v>
      </c>
      <c r="K24" t="s">
        <v>290</v>
      </c>
      <c r="M24">
        <v>1</v>
      </c>
      <c r="N24" t="s">
        <v>289</v>
      </c>
      <c r="P24" t="str">
        <f>("$2.00 - $2.99")</f>
        <v>$2.00 - $2.99</v>
      </c>
      <c r="Q24" t="s">
        <v>289</v>
      </c>
      <c r="S24" t="str">
        <f>("General fund, Education fund, Health fund, Tobacco specific fund, Administrative costs")</f>
        <v>General fund, Education fund, Health fund, Tobacco specific fund, Administrative costs</v>
      </c>
      <c r="T24" t="s">
        <v>291</v>
      </c>
      <c r="V24" t="str">
        <f>("Cigars")</f>
        <v>Cigars</v>
      </c>
      <c r="W24" t="s">
        <v>292</v>
      </c>
      <c r="Y24">
        <v>0</v>
      </c>
      <c r="AH24" t="str">
        <f>("Yes, cigarettes, Yes, non-cigarette tobacco products")</f>
        <v>Yes, cigarettes, Yes, non-cigarette tobacco products</v>
      </c>
      <c r="AI24" t="s">
        <v>293</v>
      </c>
      <c r="AJ24" t="s">
        <v>294</v>
      </c>
      <c r="AK24" t="str">
        <f>("No")</f>
        <v>No</v>
      </c>
      <c r="AN24" t="str">
        <f>("No")</f>
        <v>No</v>
      </c>
      <c r="AQ24" t="str">
        <f>("No")</f>
        <v>No</v>
      </c>
    </row>
    <row r="25" spans="1:44" x14ac:dyDescent="0.25">
      <c r="A25" t="s">
        <v>72</v>
      </c>
      <c r="B25" s="1">
        <v>43678</v>
      </c>
      <c r="C25" s="1">
        <v>43709</v>
      </c>
      <c r="D25">
        <v>1</v>
      </c>
      <c r="E25" t="s">
        <v>295</v>
      </c>
      <c r="G25" t="str">
        <f>("Specific excise tax, Additional state sales tax, Use tax")</f>
        <v>Specific excise tax, Additional state sales tax, Use tax</v>
      </c>
      <c r="H25" t="s">
        <v>296</v>
      </c>
      <c r="J25">
        <v>0</v>
      </c>
      <c r="M25">
        <v>1</v>
      </c>
      <c r="N25" t="s">
        <v>297</v>
      </c>
      <c r="O25" t="s">
        <v>298</v>
      </c>
      <c r="P25" t="str">
        <f>("$3.00 - $3.99")</f>
        <v>$3.00 - $3.99</v>
      </c>
      <c r="Q25" t="s">
        <v>299</v>
      </c>
      <c r="R25" t="s">
        <v>300</v>
      </c>
      <c r="S25" t="str">
        <f>("General fund, Health fund")</f>
        <v>General fund, Health fund</v>
      </c>
      <c r="T25" t="s">
        <v>301</v>
      </c>
      <c r="V25" t="str">
        <f>("Premium cigars, Moist snuff")</f>
        <v>Premium cigars, Moist snuff</v>
      </c>
      <c r="W25" t="s">
        <v>302</v>
      </c>
      <c r="Y25">
        <v>1</v>
      </c>
      <c r="Z25" t="s">
        <v>303</v>
      </c>
      <c r="AB25" t="str">
        <f>("Tax is levied by wholesale on the electronic cigarette")</f>
        <v>Tax is levied by wholesale on the electronic cigarette</v>
      </c>
      <c r="AC25" t="s">
        <v>303</v>
      </c>
      <c r="AE25" t="str">
        <f>("95% of the wholesale price")</f>
        <v>95% of the wholesale price</v>
      </c>
      <c r="AF25" t="s">
        <v>303</v>
      </c>
      <c r="AH25" t="str">
        <f>("No")</f>
        <v>No</v>
      </c>
      <c r="AK25" t="str">
        <f>("Yes, cigarettes")</f>
        <v>Yes, cigarettes</v>
      </c>
      <c r="AL25" t="s">
        <v>304</v>
      </c>
      <c r="AN25" t="str">
        <f>("Yes, cigarettes")</f>
        <v>Yes, cigarettes</v>
      </c>
      <c r="AO25" t="s">
        <v>305</v>
      </c>
      <c r="AQ25" t="str">
        <f>("Yes, cigarettes")</f>
        <v>Yes, cigarettes</v>
      </c>
      <c r="AR25" t="s">
        <v>306</v>
      </c>
    </row>
    <row r="26" spans="1:44" x14ac:dyDescent="0.25">
      <c r="A26" t="s">
        <v>73</v>
      </c>
      <c r="B26" s="1">
        <v>42446</v>
      </c>
      <c r="C26" s="1">
        <v>43709</v>
      </c>
      <c r="D26">
        <v>1</v>
      </c>
      <c r="E26" t="s">
        <v>307</v>
      </c>
      <c r="G26" t="str">
        <f>("Specific excise tax")</f>
        <v>Specific excise tax</v>
      </c>
      <c r="H26" t="s">
        <v>307</v>
      </c>
      <c r="J26">
        <v>0</v>
      </c>
      <c r="M26">
        <v>1</v>
      </c>
      <c r="N26" t="s">
        <v>307</v>
      </c>
      <c r="P26" t="str">
        <f>("Less than $1.00")</f>
        <v>Less than $1.00</v>
      </c>
      <c r="Q26" t="s">
        <v>307</v>
      </c>
      <c r="S26" t="str">
        <f>("General fund")</f>
        <v>General fund</v>
      </c>
      <c r="T26" t="s">
        <v>308</v>
      </c>
      <c r="V26" t="str">
        <f>("All other tobacco products taxed at same rate")</f>
        <v>All other tobacco products taxed at same rate</v>
      </c>
      <c r="W26" t="s">
        <v>309</v>
      </c>
      <c r="Y26">
        <v>0</v>
      </c>
      <c r="AH26" t="str">
        <f>("Yes, cigarettes, Yes, non-cigarette tobacco products")</f>
        <v>Yes, cigarettes, Yes, non-cigarette tobacco products</v>
      </c>
      <c r="AI26" t="s">
        <v>310</v>
      </c>
      <c r="AK26" t="str">
        <f>("Yes, cigarettes")</f>
        <v>Yes, cigarettes</v>
      </c>
      <c r="AL26" t="s">
        <v>311</v>
      </c>
      <c r="AN26" t="str">
        <f>("Yes, cigarettes")</f>
        <v>Yes, cigarettes</v>
      </c>
      <c r="AO26" t="s">
        <v>312</v>
      </c>
      <c r="AQ26" t="str">
        <f>("Yes, cigarettes")</f>
        <v>Yes, cigarettes</v>
      </c>
      <c r="AR26" t="s">
        <v>313</v>
      </c>
    </row>
    <row r="27" spans="1:44" x14ac:dyDescent="0.25">
      <c r="A27" t="s">
        <v>74</v>
      </c>
      <c r="B27" s="1">
        <v>42244</v>
      </c>
      <c r="C27" s="1">
        <v>43709</v>
      </c>
      <c r="D27">
        <v>1</v>
      </c>
      <c r="E27" t="s">
        <v>314</v>
      </c>
      <c r="G27" t="str">
        <f>("Specific excise tax")</f>
        <v>Specific excise tax</v>
      </c>
      <c r="H27" t="s">
        <v>314</v>
      </c>
      <c r="J27">
        <v>1</v>
      </c>
      <c r="K27" t="s">
        <v>315</v>
      </c>
      <c r="M27">
        <v>1</v>
      </c>
      <c r="N27" t="s">
        <v>314</v>
      </c>
      <c r="O27" t="s">
        <v>316</v>
      </c>
      <c r="P27" t="str">
        <f>("Less than $1.00")</f>
        <v>Less than $1.00</v>
      </c>
      <c r="Q27" t="s">
        <v>314</v>
      </c>
      <c r="S27" t="str">
        <f>("General fund, Education fund, Health fund")</f>
        <v>General fund, Education fund, Health fund</v>
      </c>
      <c r="T27" t="s">
        <v>317</v>
      </c>
      <c r="V27" t="str">
        <f>("All other tobacco products taxed at same rate")</f>
        <v>All other tobacco products taxed at same rate</v>
      </c>
      <c r="W27" t="s">
        <v>318</v>
      </c>
      <c r="Y27">
        <v>0</v>
      </c>
      <c r="AH27" t="str">
        <f>("Yes, cigarettes, Yes, non-cigarette tobacco products")</f>
        <v>Yes, cigarettes, Yes, non-cigarette tobacco products</v>
      </c>
      <c r="AI27" t="s">
        <v>319</v>
      </c>
      <c r="AK27" t="str">
        <f>("No")</f>
        <v>No</v>
      </c>
      <c r="AN27" t="str">
        <f>("No")</f>
        <v>No</v>
      </c>
      <c r="AQ27" t="str">
        <f>("No")</f>
        <v>No</v>
      </c>
    </row>
    <row r="28" spans="1:44" x14ac:dyDescent="0.25">
      <c r="A28" t="s">
        <v>75</v>
      </c>
      <c r="B28" s="1">
        <v>43647</v>
      </c>
      <c r="C28" s="1">
        <v>43709</v>
      </c>
      <c r="D28">
        <v>1</v>
      </c>
      <c r="E28" t="s">
        <v>320</v>
      </c>
      <c r="G28" t="str">
        <f>("Specific excise tax")</f>
        <v>Specific excise tax</v>
      </c>
      <c r="H28" t="s">
        <v>320</v>
      </c>
      <c r="J28">
        <v>1</v>
      </c>
      <c r="K28" t="s">
        <v>321</v>
      </c>
      <c r="M28">
        <v>1</v>
      </c>
      <c r="N28" t="s">
        <v>320</v>
      </c>
      <c r="P28" t="str">
        <f>("$1.00 - $1.99")</f>
        <v>$1.00 - $1.99</v>
      </c>
      <c r="Q28" t="s">
        <v>320</v>
      </c>
      <c r="S28" t="str">
        <f>("General fund, Health fund, Administrative costs")</f>
        <v>General fund, Health fund, Administrative costs</v>
      </c>
      <c r="T28" t="s">
        <v>322</v>
      </c>
      <c r="V28" t="str">
        <f>("Moist snuff")</f>
        <v>Moist snuff</v>
      </c>
      <c r="W28" t="s">
        <v>323</v>
      </c>
      <c r="Y28">
        <v>0</v>
      </c>
      <c r="AH28" t="str">
        <f>("Yes, cigarettes, Yes, non-cigarette tobacco products")</f>
        <v>Yes, cigarettes, Yes, non-cigarette tobacco products</v>
      </c>
      <c r="AI28" t="s">
        <v>324</v>
      </c>
      <c r="AK28" t="str">
        <f>("Yes, cigarettes")</f>
        <v>Yes, cigarettes</v>
      </c>
      <c r="AL28" t="s">
        <v>325</v>
      </c>
      <c r="AN28" t="str">
        <f>("Yes, cigarettes")</f>
        <v>Yes, cigarettes</v>
      </c>
      <c r="AO28" t="s">
        <v>326</v>
      </c>
      <c r="AQ28" t="str">
        <f>("No")</f>
        <v>No</v>
      </c>
    </row>
    <row r="29" spans="1:44" x14ac:dyDescent="0.25">
      <c r="A29" t="s">
        <v>76</v>
      </c>
      <c r="B29" s="1">
        <v>43709</v>
      </c>
      <c r="C29" s="1">
        <v>43709</v>
      </c>
      <c r="D29">
        <v>1</v>
      </c>
      <c r="E29" t="s">
        <v>327</v>
      </c>
      <c r="G29" t="str">
        <f>("Specific excise tax, Use tax")</f>
        <v>Specific excise tax, Use tax</v>
      </c>
      <c r="H29" t="s">
        <v>327</v>
      </c>
      <c r="J29">
        <v>1</v>
      </c>
      <c r="K29" t="s">
        <v>328</v>
      </c>
      <c r="M29">
        <v>1</v>
      </c>
      <c r="N29" t="s">
        <v>329</v>
      </c>
      <c r="P29" t="str">
        <f>("Less than $1.00")</f>
        <v>Less than $1.00</v>
      </c>
      <c r="Q29" t="s">
        <v>329</v>
      </c>
      <c r="S29" t="str">
        <f>("General fund, Health fund")</f>
        <v>General fund, Health fund</v>
      </c>
      <c r="T29" t="s">
        <v>330</v>
      </c>
      <c r="V29" t="str">
        <f>("Snuff")</f>
        <v>Snuff</v>
      </c>
      <c r="W29" t="s">
        <v>331</v>
      </c>
      <c r="Y29">
        <v>0</v>
      </c>
      <c r="AH29" t="str">
        <f>("No")</f>
        <v>No</v>
      </c>
      <c r="AK29" t="str">
        <f>("Yes, cigarettes")</f>
        <v>Yes, cigarettes</v>
      </c>
      <c r="AL29" t="s">
        <v>332</v>
      </c>
      <c r="AN29" t="str">
        <f>("Yes, cigarettes")</f>
        <v>Yes, cigarettes</v>
      </c>
      <c r="AO29" t="s">
        <v>333</v>
      </c>
      <c r="AQ29" t="str">
        <f>("Yes, cigarettes")</f>
        <v>Yes, cigarettes</v>
      </c>
      <c r="AR29" t="s">
        <v>334</v>
      </c>
    </row>
    <row r="30" spans="1:44" x14ac:dyDescent="0.25">
      <c r="A30" t="s">
        <v>77</v>
      </c>
      <c r="B30" s="1">
        <v>43647</v>
      </c>
      <c r="C30" s="1">
        <v>43709</v>
      </c>
      <c r="D30">
        <v>1</v>
      </c>
      <c r="E30" t="s">
        <v>335</v>
      </c>
      <c r="G30" t="str">
        <f>("Specific excise tax")</f>
        <v>Specific excise tax</v>
      </c>
      <c r="H30" t="s">
        <v>335</v>
      </c>
      <c r="J30">
        <v>1</v>
      </c>
      <c r="K30" t="s">
        <v>336</v>
      </c>
      <c r="M30">
        <v>1</v>
      </c>
      <c r="N30" t="s">
        <v>335</v>
      </c>
      <c r="P30" t="str">
        <f>("$1.00 - $1.99")</f>
        <v>$1.00 - $1.99</v>
      </c>
      <c r="Q30" t="s">
        <v>335</v>
      </c>
      <c r="S30" t="str">
        <f>("Tax revenue stream is not specified in the law")</f>
        <v>Tax revenue stream is not specified in the law</v>
      </c>
      <c r="V30" t="str">
        <f>("All other tobacco products taxed at same rate")</f>
        <v>All other tobacco products taxed at same rate</v>
      </c>
      <c r="W30" t="s">
        <v>337</v>
      </c>
      <c r="Y30">
        <v>1</v>
      </c>
      <c r="Z30" t="s">
        <v>338</v>
      </c>
      <c r="AB30" t="str">
        <f>("Tax is levied by wholesale on the electronic cigarette")</f>
        <v>Tax is levied by wholesale on the electronic cigarette</v>
      </c>
      <c r="AC30" t="s">
        <v>337</v>
      </c>
      <c r="AE30" t="str">
        <f>("30% of the wholesale price")</f>
        <v>30% of the wholesale price</v>
      </c>
      <c r="AF30" t="s">
        <v>337</v>
      </c>
      <c r="AH30" t="str">
        <f>("No")</f>
        <v>No</v>
      </c>
      <c r="AK30" t="str">
        <f>("Yes, cigarettes")</f>
        <v>Yes, cigarettes</v>
      </c>
      <c r="AL30" t="s">
        <v>339</v>
      </c>
      <c r="AN30" t="str">
        <f>("Yes, cigarettes")</f>
        <v>Yes, cigarettes</v>
      </c>
      <c r="AO30" t="s">
        <v>340</v>
      </c>
      <c r="AQ30" t="str">
        <f>("Yes, cigarettes")</f>
        <v>Yes, cigarettes</v>
      </c>
      <c r="AR30" t="s">
        <v>341</v>
      </c>
    </row>
    <row r="31" spans="1:44" x14ac:dyDescent="0.25">
      <c r="A31" t="s">
        <v>78</v>
      </c>
      <c r="B31" s="1">
        <v>42552</v>
      </c>
      <c r="C31" s="1">
        <v>43709</v>
      </c>
      <c r="D31">
        <v>1</v>
      </c>
      <c r="E31" t="s">
        <v>342</v>
      </c>
      <c r="G31" t="str">
        <f>("Specific excise tax")</f>
        <v>Specific excise tax</v>
      </c>
      <c r="H31" t="s">
        <v>342</v>
      </c>
      <c r="J31">
        <v>1</v>
      </c>
      <c r="K31" t="s">
        <v>343</v>
      </c>
      <c r="M31">
        <v>1</v>
      </c>
      <c r="N31" t="s">
        <v>342</v>
      </c>
      <c r="P31" t="str">
        <f>("$1.00 - $1.99")</f>
        <v>$1.00 - $1.99</v>
      </c>
      <c r="Q31" t="s">
        <v>342</v>
      </c>
      <c r="S31" t="str">
        <f>("Education fund")</f>
        <v>Education fund</v>
      </c>
      <c r="T31" t="s">
        <v>344</v>
      </c>
      <c r="V31" t="str">
        <f>("Premium cigars")</f>
        <v>Premium cigars</v>
      </c>
      <c r="W31" t="s">
        <v>345</v>
      </c>
      <c r="Y31">
        <v>0</v>
      </c>
      <c r="AH31" t="str">
        <f>("No")</f>
        <v>No</v>
      </c>
      <c r="AK31" t="str">
        <f>("No")</f>
        <v>No</v>
      </c>
      <c r="AN31" t="str">
        <f>("No")</f>
        <v>No</v>
      </c>
      <c r="AQ31" t="str">
        <f>("No")</f>
        <v>No</v>
      </c>
    </row>
    <row r="32" spans="1:44" x14ac:dyDescent="0.25">
      <c r="A32" t="s">
        <v>79</v>
      </c>
      <c r="B32" s="1">
        <v>43372</v>
      </c>
      <c r="C32" s="1">
        <v>43709</v>
      </c>
      <c r="D32">
        <v>1</v>
      </c>
      <c r="E32" t="s">
        <v>346</v>
      </c>
      <c r="G32" t="str">
        <f>("Specific excise tax")</f>
        <v>Specific excise tax</v>
      </c>
      <c r="H32" t="s">
        <v>346</v>
      </c>
      <c r="J32">
        <v>0</v>
      </c>
      <c r="M32">
        <v>1</v>
      </c>
      <c r="N32" t="s">
        <v>346</v>
      </c>
      <c r="P32" t="str">
        <f>("$2.00 - $2.99")</f>
        <v>$2.00 - $2.99</v>
      </c>
      <c r="Q32" t="s">
        <v>346</v>
      </c>
      <c r="S32" t="str">
        <f>("Education fund, Health fund, Cancer fund, Tobacco specific fund")</f>
        <v>Education fund, Health fund, Cancer fund, Tobacco specific fund</v>
      </c>
      <c r="T32" t="s">
        <v>347</v>
      </c>
      <c r="V32" t="str">
        <f>("Moist snuff, E-cigarette liquid")</f>
        <v>Moist snuff, E-cigarette liquid</v>
      </c>
      <c r="W32" t="s">
        <v>348</v>
      </c>
      <c r="Y32">
        <v>1</v>
      </c>
      <c r="Z32" t="s">
        <v>349</v>
      </c>
      <c r="AB32" t="str">
        <f>("Tax is applied per milliliter on electronic cigarette liquid")</f>
        <v>Tax is applied per milliliter on electronic cigarette liquid</v>
      </c>
      <c r="AC32" t="s">
        <v>350</v>
      </c>
      <c r="AE32" t="str">
        <f>("10¢ per milliliter ")</f>
        <v xml:space="preserve">10¢ per milliliter </v>
      </c>
      <c r="AF32" t="s">
        <v>350</v>
      </c>
      <c r="AH32" t="str">
        <f>("No")</f>
        <v>No</v>
      </c>
      <c r="AK32" t="str">
        <f>("Yes, cigarettes")</f>
        <v>Yes, cigarettes</v>
      </c>
      <c r="AL32" t="s">
        <v>351</v>
      </c>
      <c r="AN32" t="str">
        <f>("Yes, cigarettes")</f>
        <v>Yes, cigarettes</v>
      </c>
      <c r="AO32" t="s">
        <v>352</v>
      </c>
      <c r="AQ32" t="str">
        <f>("Yes, cigarettes")</f>
        <v>Yes, cigarettes</v>
      </c>
      <c r="AR32" t="s">
        <v>353</v>
      </c>
    </row>
    <row r="33" spans="1:44" x14ac:dyDescent="0.25">
      <c r="A33" t="s">
        <v>80</v>
      </c>
      <c r="B33" s="1">
        <v>43647</v>
      </c>
      <c r="C33" s="1">
        <v>43709</v>
      </c>
      <c r="D33">
        <v>1</v>
      </c>
      <c r="E33" t="s">
        <v>354</v>
      </c>
      <c r="G33" t="str">
        <f>("Specific excise tax")</f>
        <v>Specific excise tax</v>
      </c>
      <c r="H33" t="s">
        <v>354</v>
      </c>
      <c r="J33">
        <v>0</v>
      </c>
      <c r="M33">
        <v>1</v>
      </c>
      <c r="N33" t="s">
        <v>354</v>
      </c>
      <c r="P33" t="str">
        <f>("$2.00 - $2.99")</f>
        <v>$2.00 - $2.99</v>
      </c>
      <c r="Q33" t="s">
        <v>354</v>
      </c>
      <c r="S33" t="str">
        <f>("Local jurisdictions in the state receive tax revenue")</f>
        <v>Local jurisdictions in the state receive tax revenue</v>
      </c>
      <c r="T33" t="s">
        <v>355</v>
      </c>
      <c r="V33" t="str">
        <f>("Cigars, Little cigars, E-cigarettes, E-cigarette liquid")</f>
        <v>Cigars, Little cigars, E-cigarettes, E-cigarette liquid</v>
      </c>
      <c r="W33" t="s">
        <v>356</v>
      </c>
      <c r="Y33">
        <v>1</v>
      </c>
      <c r="Z33" t="s">
        <v>357</v>
      </c>
      <c r="AB33" t="str">
        <f>("Tax is levied by wholesale on the electronic cigarette, Tax is applied per milliliter on electronic cigarette liquid")</f>
        <v>Tax is levied by wholesale on the electronic cigarette, Tax is applied per milliliter on electronic cigarette liquid</v>
      </c>
      <c r="AC33" t="s">
        <v>357</v>
      </c>
      <c r="AE33" t="str">
        <f>("12.5% of the wholesale price")</f>
        <v>12.5% of the wholesale price</v>
      </c>
      <c r="AF33" t="s">
        <v>358</v>
      </c>
      <c r="AG33" t="s">
        <v>359</v>
      </c>
      <c r="AH33" t="str">
        <f>("Yes, cigarettes, Yes, non-cigarette tobacco products")</f>
        <v>Yes, cigarettes, Yes, non-cigarette tobacco products</v>
      </c>
      <c r="AI33" t="s">
        <v>360</v>
      </c>
      <c r="AK33" t="str">
        <f>("No")</f>
        <v>No</v>
      </c>
      <c r="AN33" t="str">
        <f>("No")</f>
        <v>No</v>
      </c>
      <c r="AQ33" t="str">
        <f>("No")</f>
        <v>No</v>
      </c>
    </row>
    <row r="34" spans="1:44" x14ac:dyDescent="0.25">
      <c r="A34" t="s">
        <v>81</v>
      </c>
      <c r="B34" s="1">
        <v>42979</v>
      </c>
      <c r="C34" s="1">
        <v>43709</v>
      </c>
      <c r="D34">
        <v>1</v>
      </c>
      <c r="E34" t="s">
        <v>361</v>
      </c>
      <c r="G34" t="str">
        <f>("Specific excise tax, Use tax")</f>
        <v>Specific excise tax, Use tax</v>
      </c>
      <c r="H34" t="s">
        <v>361</v>
      </c>
      <c r="J34">
        <v>1</v>
      </c>
      <c r="K34" t="s">
        <v>362</v>
      </c>
      <c r="M34">
        <v>1</v>
      </c>
      <c r="N34" t="s">
        <v>361</v>
      </c>
      <c r="P34" t="str">
        <f>("$4.00 - $4.99")</f>
        <v>$4.00 - $4.99</v>
      </c>
      <c r="Q34" t="s">
        <v>361</v>
      </c>
      <c r="S34" t="str">
        <f>("Tax revenue stream is not specified in the law")</f>
        <v>Tax revenue stream is not specified in the law</v>
      </c>
      <c r="V34" t="str">
        <f>("Little cigars, Snuff")</f>
        <v>Little cigars, Snuff</v>
      </c>
      <c r="W34" t="s">
        <v>363</v>
      </c>
      <c r="Y34">
        <v>0</v>
      </c>
      <c r="AH34" t="str">
        <f>("Yes, cigarettes, Yes, non-cigarette tobacco products")</f>
        <v>Yes, cigarettes, Yes, non-cigarette tobacco products</v>
      </c>
      <c r="AI34" t="s">
        <v>364</v>
      </c>
      <c r="AJ34" t="s">
        <v>365</v>
      </c>
      <c r="AK34" t="str">
        <f>("Yes, cigarettes")</f>
        <v>Yes, cigarettes</v>
      </c>
      <c r="AL34" t="s">
        <v>366</v>
      </c>
      <c r="AN34" t="str">
        <f>("Yes, cigarettes")</f>
        <v>Yes, cigarettes</v>
      </c>
      <c r="AO34" t="s">
        <v>367</v>
      </c>
      <c r="AQ34" t="str">
        <f>("Yes, cigarettes")</f>
        <v>Yes, cigarettes</v>
      </c>
      <c r="AR34" t="s">
        <v>368</v>
      </c>
    </row>
    <row r="35" spans="1:44" x14ac:dyDescent="0.25">
      <c r="A35" t="s">
        <v>82</v>
      </c>
      <c r="B35" s="1">
        <v>43672</v>
      </c>
      <c r="C35" s="1">
        <v>43709</v>
      </c>
      <c r="D35">
        <v>1</v>
      </c>
      <c r="E35" t="s">
        <v>369</v>
      </c>
      <c r="G35" t="str">
        <f>("Specific excise tax, Use tax")</f>
        <v>Specific excise tax, Use tax</v>
      </c>
      <c r="H35" t="s">
        <v>369</v>
      </c>
      <c r="J35">
        <v>0</v>
      </c>
      <c r="M35">
        <v>1</v>
      </c>
      <c r="N35" t="s">
        <v>369</v>
      </c>
      <c r="P35" t="str">
        <f>("Less than $1.00")</f>
        <v>Less than $1.00</v>
      </c>
      <c r="Q35" t="s">
        <v>369</v>
      </c>
      <c r="S35" t="str">
        <f>("General fund, Cancer fund")</f>
        <v>General fund, Cancer fund</v>
      </c>
      <c r="T35" t="s">
        <v>370</v>
      </c>
      <c r="V35" t="str">
        <f>("E-cigarette liquid")</f>
        <v>E-cigarette liquid</v>
      </c>
      <c r="W35" t="s">
        <v>371</v>
      </c>
      <c r="Y35">
        <v>1</v>
      </c>
      <c r="Z35" t="s">
        <v>372</v>
      </c>
      <c r="AB35" t="str">
        <f>("Tax is applied per milliliter on electronic cigarette liquid")</f>
        <v>Tax is applied per milliliter on electronic cigarette liquid</v>
      </c>
      <c r="AC35" t="s">
        <v>372</v>
      </c>
      <c r="AE35" t="str">
        <f>("5¢ per milliliter")</f>
        <v>5¢ per milliliter</v>
      </c>
      <c r="AF35" t="s">
        <v>372</v>
      </c>
      <c r="AH35" t="str">
        <f>("Yes, cigarettes, Yes, non-cigarette tobacco products")</f>
        <v>Yes, cigarettes, Yes, non-cigarette tobacco products</v>
      </c>
      <c r="AI35" t="s">
        <v>373</v>
      </c>
      <c r="AK35" t="str">
        <f>("No")</f>
        <v>No</v>
      </c>
      <c r="AN35" t="str">
        <f>("No")</f>
        <v>No</v>
      </c>
      <c r="AQ35" t="str">
        <f>("No")</f>
        <v>No</v>
      </c>
    </row>
    <row r="36" spans="1:44" x14ac:dyDescent="0.25">
      <c r="A36" t="s">
        <v>83</v>
      </c>
      <c r="B36" s="1">
        <v>43553</v>
      </c>
      <c r="C36" s="1">
        <v>43709</v>
      </c>
      <c r="D36">
        <v>1</v>
      </c>
      <c r="E36" t="s">
        <v>374</v>
      </c>
      <c r="G36" t="str">
        <f>("Specific excise tax, Use tax")</f>
        <v>Specific excise tax, Use tax</v>
      </c>
      <c r="H36" t="s">
        <v>374</v>
      </c>
      <c r="J36">
        <v>0</v>
      </c>
      <c r="M36">
        <v>1</v>
      </c>
      <c r="N36" t="s">
        <v>374</v>
      </c>
      <c r="P36" t="str">
        <f>("Less than $1.00")</f>
        <v>Less than $1.00</v>
      </c>
      <c r="Q36" t="s">
        <v>374</v>
      </c>
      <c r="S36" t="str">
        <f>("General fund, Local jurisdictions in the state receive tax revenue")</f>
        <v>General fund, Local jurisdictions in the state receive tax revenue</v>
      </c>
      <c r="T36" t="s">
        <v>375</v>
      </c>
      <c r="V36" t="str">
        <f>("Smoking tobacco, Cigars, Chewing tobacco, Snuff")</f>
        <v>Smoking tobacco, Cigars, Chewing tobacco, Snuff</v>
      </c>
      <c r="W36" t="s">
        <v>376</v>
      </c>
      <c r="Y36">
        <v>0</v>
      </c>
      <c r="AH36" t="str">
        <f>("No")</f>
        <v>No</v>
      </c>
      <c r="AK36" t="str">
        <f>("No")</f>
        <v>No</v>
      </c>
      <c r="AN36" t="str">
        <f>("No")</f>
        <v>No</v>
      </c>
      <c r="AQ36" t="str">
        <f>("No")</f>
        <v>No</v>
      </c>
    </row>
    <row r="37" spans="1:44" x14ac:dyDescent="0.25">
      <c r="A37" t="s">
        <v>84</v>
      </c>
      <c r="B37" s="1">
        <v>43664</v>
      </c>
      <c r="C37" s="1">
        <v>43709</v>
      </c>
      <c r="D37">
        <v>1</v>
      </c>
      <c r="E37" t="s">
        <v>377</v>
      </c>
      <c r="G37" t="str">
        <f>("Specific excise tax, Use tax")</f>
        <v>Specific excise tax, Use tax</v>
      </c>
      <c r="H37" t="s">
        <v>377</v>
      </c>
      <c r="J37">
        <v>0</v>
      </c>
      <c r="M37">
        <v>1</v>
      </c>
      <c r="N37" t="s">
        <v>377</v>
      </c>
      <c r="P37" t="str">
        <f>("$1.00 - $1.99")</f>
        <v>$1.00 - $1.99</v>
      </c>
      <c r="Q37" t="s">
        <v>377</v>
      </c>
      <c r="S37" t="str">
        <f>("General fund")</f>
        <v>General fund</v>
      </c>
      <c r="T37" t="s">
        <v>378</v>
      </c>
      <c r="V37" t="str">
        <f>("Cigars, Little cigars, Premium cigars, E-cigarette liquid")</f>
        <v>Cigars, Little cigars, Premium cigars, E-cigarette liquid</v>
      </c>
      <c r="W37" t="s">
        <v>379</v>
      </c>
      <c r="Y37">
        <v>1</v>
      </c>
      <c r="Z37" t="s">
        <v>380</v>
      </c>
      <c r="AB37" t="str">
        <f>("Tax is applied per milliliter on electronic cigarette liquid")</f>
        <v>Tax is applied per milliliter on electronic cigarette liquid</v>
      </c>
      <c r="AC37" t="s">
        <v>381</v>
      </c>
      <c r="AE37" t="str">
        <f>("1¢ per milliliter")</f>
        <v>1¢ per milliliter</v>
      </c>
      <c r="AF37" t="s">
        <v>382</v>
      </c>
      <c r="AH37" t="str">
        <f>("Yes, cigarettes")</f>
        <v>Yes, cigarettes</v>
      </c>
      <c r="AI37" t="s">
        <v>383</v>
      </c>
      <c r="AJ37" t="s">
        <v>384</v>
      </c>
      <c r="AK37" t="str">
        <f>("Yes, cigarettes")</f>
        <v>Yes, cigarettes</v>
      </c>
      <c r="AL37" t="s">
        <v>385</v>
      </c>
      <c r="AN37" t="str">
        <f>("Yes, cigarettes")</f>
        <v>Yes, cigarettes</v>
      </c>
      <c r="AO37" t="s">
        <v>386</v>
      </c>
      <c r="AQ37" t="str">
        <f>("Yes, cigarettes")</f>
        <v>Yes, cigarettes</v>
      </c>
      <c r="AR37" t="s">
        <v>387</v>
      </c>
    </row>
    <row r="38" spans="1:44" x14ac:dyDescent="0.25">
      <c r="A38" t="s">
        <v>85</v>
      </c>
      <c r="B38" s="1">
        <v>43374</v>
      </c>
      <c r="C38" s="1">
        <v>43709</v>
      </c>
      <c r="D38">
        <v>1</v>
      </c>
      <c r="E38" t="s">
        <v>388</v>
      </c>
      <c r="G38" t="str">
        <f>("Specific excise tax")</f>
        <v>Specific excise tax</v>
      </c>
      <c r="H38" t="s">
        <v>388</v>
      </c>
      <c r="J38">
        <v>1</v>
      </c>
      <c r="K38" t="s">
        <v>389</v>
      </c>
      <c r="M38">
        <v>1</v>
      </c>
      <c r="N38" t="s">
        <v>388</v>
      </c>
      <c r="P38" t="str">
        <f>("$2.00 - $2.99")</f>
        <v>$2.00 - $2.99</v>
      </c>
      <c r="Q38" t="s">
        <v>388</v>
      </c>
      <c r="S38" t="str">
        <f>("General fund, Education fund, Health fund, Cancer fund, Tobacco specific fund")</f>
        <v>General fund, Education fund, Health fund, Cancer fund, Tobacco specific fund</v>
      </c>
      <c r="T38" t="s">
        <v>390</v>
      </c>
      <c r="V38" t="str">
        <f>("Smoking tobacco, Cigars, Little cigars, Chewing tobacco, Snuff")</f>
        <v>Smoking tobacco, Cigars, Little cigars, Chewing tobacco, Snuff</v>
      </c>
      <c r="W38" t="s">
        <v>391</v>
      </c>
      <c r="Y38">
        <v>0</v>
      </c>
      <c r="AH38" t="str">
        <f>("Yes, non-cigarette tobacco products")</f>
        <v>Yes, non-cigarette tobacco products</v>
      </c>
      <c r="AI38" t="s">
        <v>392</v>
      </c>
      <c r="AJ38" t="s">
        <v>393</v>
      </c>
      <c r="AK38" t="str">
        <f>("Yes, cigarettes, Yes, non-cigarette tobacco products")</f>
        <v>Yes, cigarettes, Yes, non-cigarette tobacco products</v>
      </c>
      <c r="AL38" t="s">
        <v>394</v>
      </c>
      <c r="AN38" t="str">
        <f>("Yes, cigarettes, Yes, non-cigarette tobacco products")</f>
        <v>Yes, cigarettes, Yes, non-cigarette tobacco products</v>
      </c>
      <c r="AO38" t="s">
        <v>395</v>
      </c>
      <c r="AQ38" t="str">
        <f>("Yes, cigarettes, Yes, non-cigarette tobacco products")</f>
        <v>Yes, cigarettes, Yes, non-cigarette tobacco products</v>
      </c>
      <c r="AR38" t="s">
        <v>396</v>
      </c>
    </row>
    <row r="39" spans="1:44" x14ac:dyDescent="0.25">
      <c r="A39" t="s">
        <v>86</v>
      </c>
      <c r="B39" s="1">
        <v>42614</v>
      </c>
      <c r="C39" s="1">
        <v>43709</v>
      </c>
      <c r="D39">
        <v>1</v>
      </c>
      <c r="E39" t="s">
        <v>397</v>
      </c>
      <c r="G39" t="str">
        <f>("Specific excise tax")</f>
        <v>Specific excise tax</v>
      </c>
      <c r="H39" t="s">
        <v>397</v>
      </c>
      <c r="J39">
        <v>1</v>
      </c>
      <c r="K39" t="s">
        <v>398</v>
      </c>
      <c r="M39">
        <v>1</v>
      </c>
      <c r="N39" t="s">
        <v>397</v>
      </c>
      <c r="P39" t="str">
        <f>("$1.00 - $1.99")</f>
        <v>$1.00 - $1.99</v>
      </c>
      <c r="Q39" t="s">
        <v>397</v>
      </c>
      <c r="S39" t="str">
        <f>("General fund, Health fund, Tobacco specific fund, Administrative costs, Local jurisdictions in the state receive tax revenue")</f>
        <v>General fund, Health fund, Tobacco specific fund, Administrative costs, Local jurisdictions in the state receive tax revenue</v>
      </c>
      <c r="T39" t="s">
        <v>399</v>
      </c>
      <c r="V39" t="str">
        <f>("Cigars, Moist snuff")</f>
        <v>Cigars, Moist snuff</v>
      </c>
      <c r="W39" t="s">
        <v>400</v>
      </c>
      <c r="Y39">
        <v>0</v>
      </c>
      <c r="AH39" t="str">
        <f>("Yes, cigarettes, Yes, non-cigarette tobacco products")</f>
        <v>Yes, cigarettes, Yes, non-cigarette tobacco products</v>
      </c>
      <c r="AI39" t="s">
        <v>401</v>
      </c>
      <c r="AK39" t="str">
        <f>("No")</f>
        <v>No</v>
      </c>
      <c r="AN39" t="str">
        <f>("No")</f>
        <v>No</v>
      </c>
      <c r="AQ39" t="str">
        <f>("No")</f>
        <v>No</v>
      </c>
    </row>
    <row r="40" spans="1:44" x14ac:dyDescent="0.25">
      <c r="A40" t="s">
        <v>87</v>
      </c>
      <c r="B40" s="1">
        <v>43273</v>
      </c>
      <c r="C40" s="1">
        <v>43709</v>
      </c>
      <c r="D40">
        <v>1</v>
      </c>
      <c r="E40" t="s">
        <v>402</v>
      </c>
      <c r="G40" t="str">
        <f>("Specific excise tax")</f>
        <v>Specific excise tax</v>
      </c>
      <c r="H40" t="s">
        <v>402</v>
      </c>
      <c r="J40">
        <v>0</v>
      </c>
      <c r="M40">
        <v>1</v>
      </c>
      <c r="N40" t="s">
        <v>402</v>
      </c>
      <c r="P40" t="str">
        <f>("$2.00 - $2.99")</f>
        <v>$2.00 - $2.99</v>
      </c>
      <c r="Q40" t="s">
        <v>402</v>
      </c>
      <c r="S40" t="str">
        <f>("General fund, Education fund, Health fund, Administrative costs")</f>
        <v>General fund, Education fund, Health fund, Administrative costs</v>
      </c>
      <c r="T40" t="s">
        <v>403</v>
      </c>
      <c r="V40" t="str">
        <f>("E-cigarettes")</f>
        <v>E-cigarettes</v>
      </c>
      <c r="W40" t="s">
        <v>404</v>
      </c>
      <c r="Y40">
        <v>1</v>
      </c>
      <c r="Z40" t="s">
        <v>405</v>
      </c>
      <c r="AB40" t="str">
        <f>("Tax is levied by wholesale on the electronic cigarette")</f>
        <v>Tax is levied by wholesale on the electronic cigarette</v>
      </c>
      <c r="AC40" t="s">
        <v>405</v>
      </c>
      <c r="AE40" t="str">
        <f>("40% of the wholesale price")</f>
        <v>40% of the wholesale price</v>
      </c>
      <c r="AF40" t="s">
        <v>405</v>
      </c>
      <c r="AH40" t="str">
        <f>("Yes, cigarettes, Yes, non-cigarette tobacco products")</f>
        <v>Yes, cigarettes, Yes, non-cigarette tobacco products</v>
      </c>
      <c r="AI40" t="s">
        <v>406</v>
      </c>
      <c r="AJ40" t="s">
        <v>407</v>
      </c>
      <c r="AK40" t="str">
        <f>("Yes, cigarettes")</f>
        <v>Yes, cigarettes</v>
      </c>
      <c r="AL40" t="s">
        <v>408</v>
      </c>
      <c r="AN40" t="str">
        <f>("Yes, cigarettes")</f>
        <v>Yes, cigarettes</v>
      </c>
      <c r="AO40" t="s">
        <v>409</v>
      </c>
      <c r="AQ40" t="str">
        <f>("Yes, cigarettes")</f>
        <v>Yes, cigarettes</v>
      </c>
      <c r="AR40" t="s">
        <v>410</v>
      </c>
    </row>
    <row r="41" spans="1:44" x14ac:dyDescent="0.25">
      <c r="A41" t="s">
        <v>88</v>
      </c>
      <c r="B41" s="1">
        <v>43291</v>
      </c>
      <c r="C41" s="1">
        <v>43709</v>
      </c>
      <c r="D41">
        <v>1</v>
      </c>
      <c r="E41" t="s">
        <v>411</v>
      </c>
      <c r="G41" t="str">
        <f>("Specific excise tax, Use tax")</f>
        <v>Specific excise tax, Use tax</v>
      </c>
      <c r="H41" t="s">
        <v>412</v>
      </c>
      <c r="J41">
        <v>1</v>
      </c>
      <c r="K41" t="s">
        <v>413</v>
      </c>
      <c r="M41">
        <v>1</v>
      </c>
      <c r="N41" t="s">
        <v>414</v>
      </c>
      <c r="P41" t="str">
        <f>("$4.00 - $4.99")</f>
        <v>$4.00 - $4.99</v>
      </c>
      <c r="Q41" t="s">
        <v>414</v>
      </c>
      <c r="S41" t="str">
        <f>("General fund")</f>
        <v>General fund</v>
      </c>
      <c r="T41" t="s">
        <v>415</v>
      </c>
      <c r="V41" t="str">
        <f>("Cigars, Snuff")</f>
        <v>Cigars, Snuff</v>
      </c>
      <c r="W41" t="s">
        <v>416</v>
      </c>
      <c r="Y41">
        <v>0</v>
      </c>
      <c r="AH41" t="str">
        <f>("Yes, cigarettes, Yes, non-cigarette tobacco products")</f>
        <v>Yes, cigarettes, Yes, non-cigarette tobacco products</v>
      </c>
      <c r="AI41" t="s">
        <v>417</v>
      </c>
      <c r="AK41" t="str">
        <f>("Yes, cigarettes, Yes, non-cigarette tobacco products")</f>
        <v>Yes, cigarettes, Yes, non-cigarette tobacco products</v>
      </c>
      <c r="AL41" t="s">
        <v>418</v>
      </c>
      <c r="AN41" t="str">
        <f>("Yes, cigarettes, Yes, non-cigarette tobacco products")</f>
        <v>Yes, cigarettes, Yes, non-cigarette tobacco products</v>
      </c>
      <c r="AO41" t="s">
        <v>419</v>
      </c>
      <c r="AQ41" t="str">
        <f>("No")</f>
        <v>No</v>
      </c>
    </row>
    <row r="42" spans="1:44" x14ac:dyDescent="0.25">
      <c r="A42" t="s">
        <v>89</v>
      </c>
      <c r="B42" s="1">
        <v>42881</v>
      </c>
      <c r="C42" s="1">
        <v>43709</v>
      </c>
      <c r="D42">
        <v>1</v>
      </c>
      <c r="E42" t="s">
        <v>420</v>
      </c>
      <c r="G42" t="str">
        <f>("Specific excise tax")</f>
        <v>Specific excise tax</v>
      </c>
      <c r="H42" t="s">
        <v>420</v>
      </c>
      <c r="J42">
        <v>0</v>
      </c>
      <c r="M42">
        <v>1</v>
      </c>
      <c r="N42" t="s">
        <v>420</v>
      </c>
      <c r="P42" t="str">
        <f>("Less than $1.00")</f>
        <v>Less than $1.00</v>
      </c>
      <c r="Q42" t="s">
        <v>420</v>
      </c>
      <c r="S42" t="str">
        <f>("Health fund, Cancer fund, Tobacco specific fund")</f>
        <v>Health fund, Cancer fund, Tobacco specific fund</v>
      </c>
      <c r="T42" t="s">
        <v>421</v>
      </c>
      <c r="V42" t="str">
        <f>("All other tobacco products taxed at same rate")</f>
        <v>All other tobacco products taxed at same rate</v>
      </c>
      <c r="W42" t="s">
        <v>422</v>
      </c>
      <c r="Y42">
        <v>0</v>
      </c>
      <c r="AH42" t="str">
        <f>("No")</f>
        <v>No</v>
      </c>
      <c r="AK42" t="str">
        <f>("No")</f>
        <v>No</v>
      </c>
      <c r="AN42" t="str">
        <f>("No")</f>
        <v>No</v>
      </c>
      <c r="AQ42" t="str">
        <f>("No")</f>
        <v>No</v>
      </c>
    </row>
    <row r="43" spans="1:44" x14ac:dyDescent="0.25">
      <c r="A43" t="s">
        <v>90</v>
      </c>
      <c r="B43" s="1">
        <v>42186</v>
      </c>
      <c r="C43" s="1">
        <v>43709</v>
      </c>
      <c r="D43">
        <v>1</v>
      </c>
      <c r="E43" t="s">
        <v>423</v>
      </c>
      <c r="G43" t="str">
        <f>("Specific excise tax, Use tax")</f>
        <v>Specific excise tax, Use tax</v>
      </c>
      <c r="H43" t="s">
        <v>423</v>
      </c>
      <c r="J43">
        <v>1</v>
      </c>
      <c r="K43" t="s">
        <v>424</v>
      </c>
      <c r="M43">
        <v>1</v>
      </c>
      <c r="N43" t="s">
        <v>425</v>
      </c>
      <c r="P43" t="str">
        <f>("$1.00 - $1.99")</f>
        <v>$1.00 - $1.99</v>
      </c>
      <c r="Q43" t="s">
        <v>425</v>
      </c>
      <c r="S43" t="str">
        <f>("General fund, Tobacco specific fund")</f>
        <v>General fund, Tobacco specific fund</v>
      </c>
      <c r="T43" t="s">
        <v>426</v>
      </c>
      <c r="V43" t="str">
        <f>("All other tobacco products taxed at same rate")</f>
        <v>All other tobacco products taxed at same rate</v>
      </c>
      <c r="W43" t="s">
        <v>427</v>
      </c>
      <c r="Y43">
        <v>0</v>
      </c>
      <c r="AH43" t="str">
        <f>("No")</f>
        <v>No</v>
      </c>
      <c r="AK43" t="str">
        <f>("Yes, cigarettes")</f>
        <v>Yes, cigarettes</v>
      </c>
      <c r="AL43" t="s">
        <v>428</v>
      </c>
      <c r="AN43" t="str">
        <f>("Yes, cigarettes")</f>
        <v>Yes, cigarettes</v>
      </c>
      <c r="AO43" t="s">
        <v>429</v>
      </c>
      <c r="AQ43" t="str">
        <f>("Yes, cigarettes")</f>
        <v>Yes, cigarettes</v>
      </c>
      <c r="AR43" t="s">
        <v>430</v>
      </c>
    </row>
    <row r="44" spans="1:44" x14ac:dyDescent="0.25">
      <c r="A44" t="s">
        <v>91</v>
      </c>
      <c r="B44" s="1">
        <v>42917</v>
      </c>
      <c r="C44" s="1">
        <v>43709</v>
      </c>
      <c r="D44">
        <v>1</v>
      </c>
      <c r="E44" t="s">
        <v>431</v>
      </c>
      <c r="G44" t="str">
        <f>("Specific excise tax")</f>
        <v>Specific excise tax</v>
      </c>
      <c r="H44" t="s">
        <v>431</v>
      </c>
      <c r="J44">
        <v>1</v>
      </c>
      <c r="K44" t="s">
        <v>432</v>
      </c>
      <c r="M44">
        <v>1</v>
      </c>
      <c r="N44" t="s">
        <v>431</v>
      </c>
      <c r="P44" t="str">
        <f>("Less than $1.00")</f>
        <v>Less than $1.00</v>
      </c>
      <c r="Q44" t="s">
        <v>431</v>
      </c>
      <c r="S44" t="str">
        <f>("Education fund, Health fund, Tobacco specific fund, Administrative costs")</f>
        <v>Education fund, Health fund, Tobacco specific fund, Administrative costs</v>
      </c>
      <c r="T44" t="s">
        <v>433</v>
      </c>
      <c r="V44" t="str">
        <f>("All other tobacco products taxed at same rate")</f>
        <v>All other tobacco products taxed at same rate</v>
      </c>
      <c r="W44" t="s">
        <v>434</v>
      </c>
      <c r="Y44">
        <v>0</v>
      </c>
      <c r="AH44" t="str">
        <f>("Yes, cigarettes, Yes, non-cigarette tobacco products")</f>
        <v>Yes, cigarettes, Yes, non-cigarette tobacco products</v>
      </c>
      <c r="AI44" t="s">
        <v>435</v>
      </c>
      <c r="AK44" t="str">
        <f>("Yes, cigarettes")</f>
        <v>Yes, cigarettes</v>
      </c>
      <c r="AL44" t="s">
        <v>436</v>
      </c>
      <c r="AN44" t="str">
        <f>("Yes, cigarettes")</f>
        <v>Yes, cigarettes</v>
      </c>
      <c r="AO44" t="s">
        <v>437</v>
      </c>
      <c r="AQ44" t="str">
        <f>("Yes, cigarettes")</f>
        <v>Yes, cigarettes</v>
      </c>
      <c r="AR44" t="s">
        <v>438</v>
      </c>
    </row>
    <row r="45" spans="1:44" x14ac:dyDescent="0.25">
      <c r="A45" t="s">
        <v>92</v>
      </c>
      <c r="B45" s="1">
        <v>43709</v>
      </c>
      <c r="C45" s="1">
        <v>43709</v>
      </c>
      <c r="D45">
        <v>1</v>
      </c>
      <c r="E45" t="s">
        <v>439</v>
      </c>
      <c r="G45" t="str">
        <f>("Specific excise tax")</f>
        <v>Specific excise tax</v>
      </c>
      <c r="H45" t="s">
        <v>440</v>
      </c>
      <c r="J45">
        <v>1</v>
      </c>
      <c r="K45" t="s">
        <v>441</v>
      </c>
      <c r="M45">
        <v>1</v>
      </c>
      <c r="N45" t="s">
        <v>440</v>
      </c>
      <c r="P45" t="str">
        <f>("$1.00 - $1.99")</f>
        <v>$1.00 - $1.99</v>
      </c>
      <c r="Q45" t="s">
        <v>440</v>
      </c>
      <c r="S45" t="str">
        <f>("General fund, Education fund, Administrative costs")</f>
        <v>General fund, Education fund, Administrative costs</v>
      </c>
      <c r="T45" t="s">
        <v>442</v>
      </c>
      <c r="V45" t="str">
        <f>("Cigars")</f>
        <v>Cigars</v>
      </c>
      <c r="W45" t="s">
        <v>443</v>
      </c>
      <c r="Y45">
        <v>0</v>
      </c>
      <c r="AH45" t="str">
        <f>("No")</f>
        <v>No</v>
      </c>
      <c r="AK45" t="str">
        <f>("No")</f>
        <v>No</v>
      </c>
      <c r="AN45" t="str">
        <f>("No")</f>
        <v>No</v>
      </c>
      <c r="AQ45" t="str">
        <f t="shared" ref="AQ45:AQ50" si="2">("No")</f>
        <v>No</v>
      </c>
    </row>
    <row r="46" spans="1:44" x14ac:dyDescent="0.25">
      <c r="A46" t="s">
        <v>93</v>
      </c>
      <c r="B46" s="1">
        <v>42500</v>
      </c>
      <c r="C46" s="1">
        <v>43709</v>
      </c>
      <c r="D46">
        <v>1</v>
      </c>
      <c r="E46" t="s">
        <v>444</v>
      </c>
      <c r="G46" t="str">
        <f>("Specific excise tax")</f>
        <v>Specific excise tax</v>
      </c>
      <c r="H46" t="s">
        <v>444</v>
      </c>
      <c r="J46">
        <v>0</v>
      </c>
      <c r="M46">
        <v>1</v>
      </c>
      <c r="N46" t="s">
        <v>444</v>
      </c>
      <c r="P46" t="str">
        <f>("$1.00 - $1.99")</f>
        <v>$1.00 - $1.99</v>
      </c>
      <c r="Q46" t="s">
        <v>444</v>
      </c>
      <c r="S46" t="str">
        <f>("General fund, Education fund, Health fund, Cancer fund, Tobacco specific fund")</f>
        <v>General fund, Education fund, Health fund, Cancer fund, Tobacco specific fund</v>
      </c>
      <c r="T46" t="s">
        <v>445</v>
      </c>
      <c r="V46" t="str">
        <f>("Little cigars, Moist snuff")</f>
        <v>Little cigars, Moist snuff</v>
      </c>
      <c r="W46" t="s">
        <v>446</v>
      </c>
      <c r="Y46">
        <v>0</v>
      </c>
      <c r="AH46" t="str">
        <f>("No")</f>
        <v>No</v>
      </c>
      <c r="AK46" t="str">
        <f>("No")</f>
        <v>No</v>
      </c>
      <c r="AN46" t="str">
        <f>("No")</f>
        <v>No</v>
      </c>
      <c r="AQ46" t="str">
        <f t="shared" si="2"/>
        <v>No</v>
      </c>
    </row>
    <row r="47" spans="1:44" x14ac:dyDescent="0.25">
      <c r="A47" t="s">
        <v>94</v>
      </c>
      <c r="B47" s="1">
        <v>43647</v>
      </c>
      <c r="C47" s="1">
        <v>43709</v>
      </c>
      <c r="D47">
        <v>1</v>
      </c>
      <c r="E47" t="s">
        <v>447</v>
      </c>
      <c r="G47" t="str">
        <f>("Specific excise tax")</f>
        <v>Specific excise tax</v>
      </c>
      <c r="H47" t="s">
        <v>448</v>
      </c>
      <c r="J47">
        <v>0</v>
      </c>
      <c r="M47">
        <v>1</v>
      </c>
      <c r="N47" t="s">
        <v>448</v>
      </c>
      <c r="P47" t="str">
        <f>("$3.00 - $3.99")</f>
        <v>$3.00 - $3.99</v>
      </c>
      <c r="Q47" t="s">
        <v>448</v>
      </c>
      <c r="S47" t="str">
        <f>("General fund")</f>
        <v>General fund</v>
      </c>
      <c r="T47" t="s">
        <v>449</v>
      </c>
      <c r="V47" t="str">
        <f>("Smoking tobacco, Cigars, Little cigars, Snuff, Snus")</f>
        <v>Smoking tobacco, Cigars, Little cigars, Snuff, Snus</v>
      </c>
      <c r="W47" t="s">
        <v>450</v>
      </c>
      <c r="Y47">
        <v>1</v>
      </c>
      <c r="Z47" t="s">
        <v>451</v>
      </c>
      <c r="AB47" t="str">
        <f>("Tax is levied by wholesale on the electronic cigarette")</f>
        <v>Tax is levied by wholesale on the electronic cigarette</v>
      </c>
      <c r="AC47" t="s">
        <v>451</v>
      </c>
      <c r="AE47" t="str">
        <f>("92% of the wholesale price")</f>
        <v>92% of the wholesale price</v>
      </c>
      <c r="AF47" t="s">
        <v>451</v>
      </c>
      <c r="AH47" t="str">
        <f>("No")</f>
        <v>No</v>
      </c>
      <c r="AK47" t="str">
        <f>("No")</f>
        <v>No</v>
      </c>
      <c r="AN47" t="str">
        <f>("No")</f>
        <v>No</v>
      </c>
      <c r="AQ47" t="str">
        <f t="shared" si="2"/>
        <v>No</v>
      </c>
    </row>
    <row r="48" spans="1:44" x14ac:dyDescent="0.25">
      <c r="A48" t="s">
        <v>95</v>
      </c>
      <c r="B48" s="1">
        <v>43647</v>
      </c>
      <c r="C48" s="1">
        <v>43709</v>
      </c>
      <c r="D48">
        <v>1</v>
      </c>
      <c r="E48" t="s">
        <v>452</v>
      </c>
      <c r="G48" t="str">
        <f>("Specific excise tax")</f>
        <v>Specific excise tax</v>
      </c>
      <c r="H48" t="s">
        <v>453</v>
      </c>
      <c r="J48">
        <v>0</v>
      </c>
      <c r="M48">
        <v>1</v>
      </c>
      <c r="N48" t="s">
        <v>454</v>
      </c>
      <c r="P48" t="str">
        <f>("Less than $1.00")</f>
        <v>Less than $1.00</v>
      </c>
      <c r="Q48" t="s">
        <v>454</v>
      </c>
      <c r="S48" t="str">
        <f>("Health fund")</f>
        <v>Health fund</v>
      </c>
      <c r="T48" t="s">
        <v>455</v>
      </c>
      <c r="V48" t="str">
        <f>("Chewing tobacco, Moist snuff")</f>
        <v>Chewing tobacco, Moist snuff</v>
      </c>
      <c r="W48" t="s">
        <v>456</v>
      </c>
      <c r="Y48">
        <v>0</v>
      </c>
      <c r="AH48" t="str">
        <f>("No")</f>
        <v>No</v>
      </c>
      <c r="AK48" t="str">
        <f>("No")</f>
        <v>No</v>
      </c>
      <c r="AN48" t="str">
        <f>("No")</f>
        <v>No</v>
      </c>
      <c r="AQ48" t="str">
        <f t="shared" si="2"/>
        <v>No</v>
      </c>
    </row>
    <row r="49" spans="1:44" x14ac:dyDescent="0.25">
      <c r="A49" t="s">
        <v>96</v>
      </c>
      <c r="B49" s="1">
        <v>42549</v>
      </c>
      <c r="C49" s="1">
        <v>43709</v>
      </c>
      <c r="D49">
        <v>1</v>
      </c>
      <c r="E49" t="s">
        <v>457</v>
      </c>
      <c r="F49" t="s">
        <v>458</v>
      </c>
      <c r="G49" t="str">
        <f>("Specific excise tax, Use tax")</f>
        <v>Specific excise tax, Use tax</v>
      </c>
      <c r="H49" t="s">
        <v>459</v>
      </c>
      <c r="J49">
        <v>0</v>
      </c>
      <c r="M49">
        <v>1</v>
      </c>
      <c r="N49" t="s">
        <v>460</v>
      </c>
      <c r="P49" t="str">
        <f>("$3.00 - $3.99")</f>
        <v>$3.00 - $3.99</v>
      </c>
      <c r="Q49" t="s">
        <v>460</v>
      </c>
      <c r="S49" t="str">
        <f>("General fund")</f>
        <v>General fund</v>
      </c>
      <c r="T49" t="s">
        <v>461</v>
      </c>
      <c r="V49" t="str">
        <f>("Cigars, Little cigars, Moist snuff")</f>
        <v>Cigars, Little cigars, Moist snuff</v>
      </c>
      <c r="W49" t="s">
        <v>462</v>
      </c>
      <c r="Y49">
        <v>0</v>
      </c>
      <c r="AH49" t="str">
        <f>("Yes, cigarettes, Yes, non-cigarette tobacco products")</f>
        <v>Yes, cigarettes, Yes, non-cigarette tobacco products</v>
      </c>
      <c r="AI49" t="s">
        <v>463</v>
      </c>
      <c r="AJ49" t="s">
        <v>464</v>
      </c>
      <c r="AK49" t="str">
        <f>("Yes, cigarettes, Yes, non-cigarette tobacco products")</f>
        <v>Yes, cigarettes, Yes, non-cigarette tobacco products</v>
      </c>
      <c r="AL49" t="s">
        <v>465</v>
      </c>
      <c r="AN49" t="str">
        <f>("Yes, cigarettes")</f>
        <v>Yes, cigarettes</v>
      </c>
      <c r="AO49" t="s">
        <v>466</v>
      </c>
      <c r="AQ49" t="str">
        <f t="shared" si="2"/>
        <v>No</v>
      </c>
    </row>
    <row r="50" spans="1:44" x14ac:dyDescent="0.25">
      <c r="A50" t="s">
        <v>97</v>
      </c>
      <c r="B50" s="1">
        <v>42552</v>
      </c>
      <c r="C50" s="1">
        <v>43709</v>
      </c>
      <c r="D50">
        <v>1</v>
      </c>
      <c r="E50" t="s">
        <v>467</v>
      </c>
      <c r="G50" t="str">
        <f>("Specific excise tax")</f>
        <v>Specific excise tax</v>
      </c>
      <c r="H50" t="s">
        <v>467</v>
      </c>
      <c r="J50">
        <v>0</v>
      </c>
      <c r="M50">
        <v>1</v>
      </c>
      <c r="N50" t="s">
        <v>468</v>
      </c>
      <c r="P50" t="str">
        <f>("$1.00 - $1.99")</f>
        <v>$1.00 - $1.99</v>
      </c>
      <c r="Q50" t="s">
        <v>468</v>
      </c>
      <c r="S50" t="str">
        <f>("General fund")</f>
        <v>General fund</v>
      </c>
      <c r="T50" t="s">
        <v>469</v>
      </c>
      <c r="V50" t="str">
        <f>("All other tobacco products taxed at same rate")</f>
        <v>All other tobacco products taxed at same rate</v>
      </c>
      <c r="W50" t="s">
        <v>470</v>
      </c>
      <c r="Y50">
        <v>1</v>
      </c>
      <c r="Z50" t="s">
        <v>471</v>
      </c>
      <c r="AB50" t="str">
        <f>("Tax is applied per milliliter on electronic cigarette liquid")</f>
        <v>Tax is applied per milliliter on electronic cigarette liquid</v>
      </c>
      <c r="AC50" t="s">
        <v>471</v>
      </c>
      <c r="AE50" t="str">
        <f>("7.5¢ per milliliter")</f>
        <v>7.5¢ per milliliter</v>
      </c>
      <c r="AF50" t="s">
        <v>471</v>
      </c>
      <c r="AH50" t="str">
        <f>("Yes, cigarettes, Yes, non-cigarette tobacco products")</f>
        <v>Yes, cigarettes, Yes, non-cigarette tobacco products</v>
      </c>
      <c r="AI50" t="s">
        <v>472</v>
      </c>
      <c r="AK50" t="str">
        <f>("Yes, cigarettes, Yes, non-cigarette tobacco products")</f>
        <v>Yes, cigarettes, Yes, non-cigarette tobacco products</v>
      </c>
      <c r="AL50" t="s">
        <v>473</v>
      </c>
      <c r="AN50" t="str">
        <f>("Yes, cigarettes, Yes, non-cigarette tobacco products")</f>
        <v>Yes, cigarettes, Yes, non-cigarette tobacco products</v>
      </c>
      <c r="AO50" t="s">
        <v>474</v>
      </c>
      <c r="AQ50" t="str">
        <f t="shared" si="2"/>
        <v>No</v>
      </c>
    </row>
    <row r="51" spans="1:44" x14ac:dyDescent="0.25">
      <c r="A51" t="s">
        <v>98</v>
      </c>
      <c r="B51" s="1">
        <v>43208</v>
      </c>
      <c r="C51" s="1">
        <v>43709</v>
      </c>
      <c r="D51">
        <v>1</v>
      </c>
      <c r="E51" t="s">
        <v>475</v>
      </c>
      <c r="G51" t="str">
        <f>("Specific excise tax, Use tax")</f>
        <v>Specific excise tax, Use tax</v>
      </c>
      <c r="H51" t="s">
        <v>475</v>
      </c>
      <c r="J51">
        <v>1</v>
      </c>
      <c r="K51" t="s">
        <v>476</v>
      </c>
      <c r="M51">
        <v>1</v>
      </c>
      <c r="N51" t="s">
        <v>476</v>
      </c>
      <c r="P51" t="str">
        <f>("$2.00 - $2.99")</f>
        <v>$2.00 - $2.99</v>
      </c>
      <c r="Q51" t="s">
        <v>476</v>
      </c>
      <c r="S51" t="str">
        <f>("Tax revenue stream is not specified in the law")</f>
        <v>Tax revenue stream is not specified in the law</v>
      </c>
      <c r="V51" t="str">
        <f>("Cigars, Moist snuff")</f>
        <v>Cigars, Moist snuff</v>
      </c>
      <c r="W51" t="s">
        <v>477</v>
      </c>
      <c r="Y51">
        <v>0</v>
      </c>
      <c r="AH51" t="str">
        <f>("Yes, cigarettes")</f>
        <v>Yes, cigarettes</v>
      </c>
      <c r="AI51" t="s">
        <v>478</v>
      </c>
      <c r="AK51" t="str">
        <f>("Yes, cigarettes, Yes, non-cigarette tobacco products")</f>
        <v>Yes, cigarettes, Yes, non-cigarette tobacco products</v>
      </c>
      <c r="AL51" t="s">
        <v>479</v>
      </c>
      <c r="AN51" t="str">
        <f>("Yes, cigarettes, Yes, non-cigarette tobacco products")</f>
        <v>Yes, cigarettes, Yes, non-cigarette tobacco products</v>
      </c>
      <c r="AO51" t="s">
        <v>480</v>
      </c>
      <c r="AQ51" t="str">
        <f>("Yes, cigarettes, Yes, non-cigarette tobacco products")</f>
        <v>Yes, cigarettes, Yes, non-cigarette tobacco products</v>
      </c>
      <c r="AR51" t="s">
        <v>481</v>
      </c>
    </row>
    <row r="52" spans="1:44" x14ac:dyDescent="0.25">
      <c r="A52" t="s">
        <v>99</v>
      </c>
      <c r="B52" s="1">
        <v>43647</v>
      </c>
      <c r="C52" s="1">
        <v>43709</v>
      </c>
      <c r="D52">
        <v>1</v>
      </c>
      <c r="E52" t="s">
        <v>482</v>
      </c>
      <c r="G52" t="str">
        <f>("Specific excise tax, Use tax")</f>
        <v>Specific excise tax, Use tax</v>
      </c>
      <c r="H52" t="s">
        <v>483</v>
      </c>
      <c r="J52">
        <v>0</v>
      </c>
      <c r="M52">
        <v>1</v>
      </c>
      <c r="N52" t="s">
        <v>484</v>
      </c>
      <c r="P52" t="str">
        <f>("Less than $1.00")</f>
        <v>Less than $1.00</v>
      </c>
      <c r="Q52" t="s">
        <v>484</v>
      </c>
      <c r="S52" t="str">
        <f>("Tax revenue stream is not specified in the law")</f>
        <v>Tax revenue stream is not specified in the law</v>
      </c>
      <c r="V52" t="str">
        <f>("Moist snuff")</f>
        <v>Moist snuff</v>
      </c>
      <c r="W52" t="s">
        <v>485</v>
      </c>
      <c r="Y52">
        <v>0</v>
      </c>
      <c r="AH52" t="str">
        <f>("Yes, cigarettes")</f>
        <v>Yes, cigarettes</v>
      </c>
      <c r="AI52" t="s">
        <v>486</v>
      </c>
      <c r="AK52" t="str">
        <f>("No")</f>
        <v>No</v>
      </c>
      <c r="AN52" t="str">
        <f>("No")</f>
        <v>No</v>
      </c>
      <c r="AQ52" t="str">
        <f>("No")</f>
        <v>No</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Statistical Data</vt:lpstr>
      <vt:lpstr>Standard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Lizzy Platt</dc:creator>
  <cp:lastModifiedBy>Lindsay K. Cloud</cp:lastModifiedBy>
  <dcterms:created xsi:type="dcterms:W3CDTF">2019-11-19T17:41:06Z</dcterms:created>
  <dcterms:modified xsi:type="dcterms:W3CDTF">2019-11-19T17:52:45Z</dcterms:modified>
</cp:coreProperties>
</file>